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396" documentId="13_ncr:1_{AB0176FF-ADA1-4F2D-A5CF-970F73E617F6}" xr6:coauthVersionLast="47" xr6:coauthVersionMax="47" xr10:uidLastSave="{C9B6F2E0-45CA-444A-B080-75D0767C7A64}"/>
  <bookViews>
    <workbookView xWindow="-120" yWindow="-120" windowWidth="24240" windowHeight="13140" activeTab="6" xr2:uid="{00000000-000D-0000-FFFF-FFFF00000000}"/>
  </bookViews>
  <sheets>
    <sheet name="Instructions" sheetId="2" r:id="rId1"/>
    <sheet name="Teams &amp; HM" sheetId="3" r:id="rId2"/>
    <sheet name="Day 1" sheetId="4" r:id="rId3"/>
    <sheet name="Day 2" sheetId="5" r:id="rId4"/>
    <sheet name="Day 3" sheetId="6" r:id="rId5"/>
    <sheet name="Team Scores" sheetId="7" r:id="rId6"/>
    <sheet name="Division Placings" sheetId="8" r:id="rId7"/>
  </sheets>
  <definedNames>
    <definedName name="_xlnm.Print_Area" localSheetId="2">'Day 1'!$A$2:$P$81</definedName>
    <definedName name="_xlnm.Print_Area" localSheetId="3">'Day 2'!$A$2:$P$81</definedName>
    <definedName name="_xlnm.Print_Area" localSheetId="4">'Day 3'!$A$2:$P$81</definedName>
    <definedName name="_xlnm.Print_Area" localSheetId="6">'Division Placings'!$A$1:$N$26</definedName>
    <definedName name="_xlnm.Print_Area" localSheetId="5">'Team Scores'!$Q$2:$AF$81</definedName>
    <definedName name="_xlnm.Print_Area" localSheetId="1">'Teams &amp; HM'!$A$1:$S$90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5" i="7" l="1"/>
  <c r="AB67" i="7"/>
  <c r="AB59" i="7"/>
  <c r="AB51" i="7"/>
  <c r="AB43" i="7"/>
  <c r="AB35" i="7"/>
  <c r="AB27" i="7"/>
  <c r="AB19" i="7"/>
  <c r="AB11" i="7"/>
  <c r="AB3" i="7"/>
  <c r="AC75" i="7"/>
  <c r="AC67" i="7"/>
  <c r="AC59" i="7"/>
  <c r="AC51" i="7"/>
  <c r="AC43" i="7"/>
  <c r="AC35" i="7"/>
  <c r="AC27" i="7"/>
  <c r="AC19" i="7"/>
  <c r="AC11" i="7"/>
  <c r="AC3" i="7"/>
  <c r="AD3" i="7"/>
  <c r="AE3" i="7"/>
  <c r="AF3" i="7"/>
  <c r="AD11" i="7"/>
  <c r="AE11" i="7"/>
  <c r="AF11" i="7" s="1"/>
  <c r="AD19" i="7"/>
  <c r="AE19" i="7"/>
  <c r="AF19" i="7"/>
  <c r="AD27" i="7"/>
  <c r="AE27" i="7"/>
  <c r="AF27" i="7" s="1"/>
  <c r="AD35" i="7"/>
  <c r="AE35" i="7"/>
  <c r="AF35" i="7"/>
  <c r="AD43" i="7"/>
  <c r="AE43" i="7"/>
  <c r="AF43" i="7" s="1"/>
  <c r="AD51" i="7"/>
  <c r="AE51" i="7"/>
  <c r="AF51" i="7" s="1"/>
  <c r="AD59" i="7"/>
  <c r="AE59" i="7"/>
  <c r="AF59" i="7" s="1"/>
  <c r="AD67" i="7"/>
  <c r="AE67" i="7"/>
  <c r="AF67" i="7" s="1"/>
  <c r="AD75" i="7"/>
  <c r="AE75" i="7"/>
  <c r="AF75" i="7"/>
  <c r="S86" i="3"/>
  <c r="S77" i="3"/>
  <c r="S68" i="3"/>
  <c r="S59" i="3"/>
  <c r="S50" i="3"/>
  <c r="S41" i="3"/>
  <c r="S32" i="3"/>
  <c r="S23" i="3"/>
  <c r="S14" i="3"/>
  <c r="R90" i="3"/>
  <c r="R89" i="3"/>
  <c r="R88" i="3"/>
  <c r="R87" i="3"/>
  <c r="R86" i="3"/>
  <c r="R81" i="3"/>
  <c r="R80" i="3"/>
  <c r="R79" i="3"/>
  <c r="R78" i="3"/>
  <c r="R77" i="3"/>
  <c r="R72" i="3"/>
  <c r="R71" i="3"/>
  <c r="R70" i="3"/>
  <c r="R69" i="3"/>
  <c r="R68" i="3"/>
  <c r="R63" i="3"/>
  <c r="R62" i="3"/>
  <c r="R61" i="3"/>
  <c r="R60" i="3"/>
  <c r="R59" i="3"/>
  <c r="R54" i="3"/>
  <c r="R53" i="3"/>
  <c r="R52" i="3"/>
  <c r="R51" i="3"/>
  <c r="R50" i="3"/>
  <c r="R45" i="3"/>
  <c r="R44" i="3"/>
  <c r="R43" i="3"/>
  <c r="R42" i="3"/>
  <c r="R41" i="3"/>
  <c r="R36" i="3"/>
  <c r="R35" i="3"/>
  <c r="R34" i="3"/>
  <c r="R33" i="3"/>
  <c r="R32" i="3"/>
  <c r="R27" i="3"/>
  <c r="R26" i="3"/>
  <c r="R25" i="3"/>
  <c r="R24" i="3"/>
  <c r="R23" i="3"/>
  <c r="R18" i="3"/>
  <c r="R17" i="3"/>
  <c r="R16" i="3"/>
  <c r="R15" i="3"/>
  <c r="R14" i="3"/>
  <c r="R6" i="3"/>
  <c r="R7" i="3"/>
  <c r="R8" i="3"/>
  <c r="R9" i="3"/>
  <c r="R5" i="3"/>
  <c r="S5" i="3"/>
  <c r="W51" i="7"/>
  <c r="X51" i="7"/>
  <c r="Z51" i="7"/>
  <c r="P59" i="5"/>
  <c r="Y75" i="7"/>
  <c r="Y67" i="7"/>
  <c r="Y59" i="7"/>
  <c r="Y51" i="7"/>
  <c r="Y43" i="7"/>
  <c r="Y35" i="7"/>
  <c r="Y27" i="7"/>
  <c r="Y19" i="7"/>
  <c r="Y11" i="7"/>
  <c r="Y3" i="7"/>
  <c r="A1" i="3"/>
  <c r="A1" i="4" s="1"/>
  <c r="Q1" i="7" l="1"/>
  <c r="A1" i="7"/>
  <c r="I15" i="8" l="1"/>
  <c r="B15" i="8"/>
  <c r="I2" i="8"/>
  <c r="B2" i="8"/>
  <c r="U81" i="7" l="1"/>
  <c r="T81" i="7"/>
  <c r="R81" i="7"/>
  <c r="Q81" i="7"/>
  <c r="U80" i="7"/>
  <c r="T80" i="7"/>
  <c r="R80" i="7"/>
  <c r="Q80" i="7"/>
  <c r="U79" i="7"/>
  <c r="T79" i="7"/>
  <c r="R79" i="7"/>
  <c r="Q79" i="7"/>
  <c r="U78" i="7"/>
  <c r="T78" i="7"/>
  <c r="R78" i="7"/>
  <c r="Q78" i="7"/>
  <c r="U77" i="7"/>
  <c r="T77" i="7"/>
  <c r="R77" i="7"/>
  <c r="Q77" i="7"/>
  <c r="U75" i="7"/>
  <c r="R75" i="7"/>
  <c r="Q75" i="7"/>
  <c r="U73" i="7"/>
  <c r="T73" i="7"/>
  <c r="R73" i="7"/>
  <c r="Q73" i="7"/>
  <c r="U72" i="7"/>
  <c r="T72" i="7"/>
  <c r="R72" i="7"/>
  <c r="Q72" i="7"/>
  <c r="U71" i="7"/>
  <c r="T71" i="7"/>
  <c r="R71" i="7"/>
  <c r="Q71" i="7"/>
  <c r="U70" i="7"/>
  <c r="T70" i="7"/>
  <c r="R70" i="7"/>
  <c r="Q70" i="7"/>
  <c r="U69" i="7"/>
  <c r="T69" i="7"/>
  <c r="R69" i="7"/>
  <c r="Q69" i="7"/>
  <c r="U67" i="7"/>
  <c r="R67" i="7"/>
  <c r="Q67" i="7"/>
  <c r="U65" i="7"/>
  <c r="T65" i="7"/>
  <c r="R65" i="7"/>
  <c r="Q65" i="7"/>
  <c r="U64" i="7"/>
  <c r="T64" i="7"/>
  <c r="R64" i="7"/>
  <c r="Q64" i="7"/>
  <c r="U63" i="7"/>
  <c r="T63" i="7"/>
  <c r="R63" i="7"/>
  <c r="Q63" i="7"/>
  <c r="U62" i="7"/>
  <c r="T62" i="7"/>
  <c r="R62" i="7"/>
  <c r="Q62" i="7"/>
  <c r="U61" i="7"/>
  <c r="T61" i="7"/>
  <c r="R61" i="7"/>
  <c r="Q61" i="7"/>
  <c r="U59" i="7"/>
  <c r="R59" i="7"/>
  <c r="Q59" i="7"/>
  <c r="U57" i="7"/>
  <c r="T57" i="7"/>
  <c r="R57" i="7"/>
  <c r="Q57" i="7"/>
  <c r="U56" i="7"/>
  <c r="T56" i="7"/>
  <c r="R56" i="7"/>
  <c r="Q56" i="7"/>
  <c r="U55" i="7"/>
  <c r="T55" i="7"/>
  <c r="R55" i="7"/>
  <c r="Q55" i="7"/>
  <c r="U54" i="7"/>
  <c r="T54" i="7"/>
  <c r="R54" i="7"/>
  <c r="Q54" i="7"/>
  <c r="U53" i="7"/>
  <c r="T53" i="7"/>
  <c r="R53" i="7"/>
  <c r="Q53" i="7"/>
  <c r="U51" i="7"/>
  <c r="R51" i="7"/>
  <c r="Q51" i="7"/>
  <c r="U49" i="7"/>
  <c r="T49" i="7"/>
  <c r="R49" i="7"/>
  <c r="Q49" i="7"/>
  <c r="U48" i="7"/>
  <c r="T48" i="7"/>
  <c r="R48" i="7"/>
  <c r="Q48" i="7"/>
  <c r="U47" i="7"/>
  <c r="T47" i="7"/>
  <c r="R47" i="7"/>
  <c r="Q47" i="7"/>
  <c r="U46" i="7"/>
  <c r="T46" i="7"/>
  <c r="R46" i="7"/>
  <c r="Q46" i="7"/>
  <c r="U45" i="7"/>
  <c r="T45" i="7"/>
  <c r="R45" i="7"/>
  <c r="Q45" i="7"/>
  <c r="U43" i="7"/>
  <c r="R43" i="7"/>
  <c r="Q43" i="7"/>
  <c r="U41" i="7"/>
  <c r="T41" i="7"/>
  <c r="R41" i="7"/>
  <c r="Q41" i="7"/>
  <c r="U40" i="7"/>
  <c r="T40" i="7"/>
  <c r="R40" i="7"/>
  <c r="Q40" i="7"/>
  <c r="U39" i="7"/>
  <c r="T39" i="7"/>
  <c r="R39" i="7"/>
  <c r="Q39" i="7"/>
  <c r="U38" i="7"/>
  <c r="T38" i="7"/>
  <c r="R38" i="7"/>
  <c r="Q38" i="7"/>
  <c r="U37" i="7"/>
  <c r="T37" i="7"/>
  <c r="R37" i="7"/>
  <c r="Q37" i="7"/>
  <c r="U35" i="7"/>
  <c r="R35" i="7"/>
  <c r="Q35" i="7"/>
  <c r="U33" i="7"/>
  <c r="T33" i="7"/>
  <c r="R33" i="7"/>
  <c r="Q33" i="7"/>
  <c r="U32" i="7"/>
  <c r="T32" i="7"/>
  <c r="R32" i="7"/>
  <c r="Q32" i="7"/>
  <c r="U31" i="7"/>
  <c r="T31" i="7"/>
  <c r="R31" i="7"/>
  <c r="Q31" i="7"/>
  <c r="U30" i="7"/>
  <c r="T30" i="7"/>
  <c r="R30" i="7"/>
  <c r="Q30" i="7"/>
  <c r="U29" i="7"/>
  <c r="T29" i="7"/>
  <c r="R29" i="7"/>
  <c r="Q29" i="7"/>
  <c r="U27" i="7"/>
  <c r="R27" i="7"/>
  <c r="Q27" i="7"/>
  <c r="U25" i="7"/>
  <c r="T25" i="7"/>
  <c r="R25" i="7"/>
  <c r="Q25" i="7"/>
  <c r="U24" i="7"/>
  <c r="T24" i="7"/>
  <c r="R24" i="7"/>
  <c r="Q24" i="7"/>
  <c r="U23" i="7"/>
  <c r="T23" i="7"/>
  <c r="R23" i="7"/>
  <c r="Q23" i="7"/>
  <c r="U22" i="7"/>
  <c r="T22" i="7"/>
  <c r="R22" i="7"/>
  <c r="Q22" i="7"/>
  <c r="U21" i="7"/>
  <c r="T21" i="7"/>
  <c r="R21" i="7"/>
  <c r="Q21" i="7"/>
  <c r="U19" i="7"/>
  <c r="R19" i="7"/>
  <c r="Q19" i="7"/>
  <c r="U17" i="7"/>
  <c r="T17" i="7"/>
  <c r="R17" i="7"/>
  <c r="Q17" i="7"/>
  <c r="U16" i="7"/>
  <c r="T16" i="7"/>
  <c r="R16" i="7"/>
  <c r="Q16" i="7"/>
  <c r="U15" i="7"/>
  <c r="T15" i="7"/>
  <c r="R15" i="7"/>
  <c r="Q15" i="7"/>
  <c r="U14" i="7"/>
  <c r="T14" i="7"/>
  <c r="R14" i="7"/>
  <c r="Q14" i="7"/>
  <c r="U13" i="7"/>
  <c r="T13" i="7"/>
  <c r="R13" i="7"/>
  <c r="Q13" i="7"/>
  <c r="U11" i="7"/>
  <c r="R11" i="7"/>
  <c r="Q11" i="7"/>
  <c r="U9" i="7"/>
  <c r="T9" i="7"/>
  <c r="R9" i="7"/>
  <c r="Q9" i="7"/>
  <c r="U8" i="7"/>
  <c r="T8" i="7"/>
  <c r="R8" i="7"/>
  <c r="Q8" i="7"/>
  <c r="U7" i="7"/>
  <c r="T7" i="7"/>
  <c r="R7" i="7"/>
  <c r="Q7" i="7"/>
  <c r="U6" i="7"/>
  <c r="T6" i="7"/>
  <c r="R6" i="7"/>
  <c r="Q6" i="7"/>
  <c r="U5" i="7"/>
  <c r="T5" i="7"/>
  <c r="R5" i="7"/>
  <c r="Q5" i="7"/>
  <c r="U3" i="7"/>
  <c r="R3" i="7"/>
  <c r="Q3" i="7"/>
  <c r="A1" i="6"/>
  <c r="A1" i="5"/>
  <c r="E81" i="6"/>
  <c r="D81" i="6"/>
  <c r="B81" i="6"/>
  <c r="A81" i="6"/>
  <c r="E80" i="6"/>
  <c r="D80" i="6"/>
  <c r="B80" i="6"/>
  <c r="A80" i="6"/>
  <c r="E79" i="6"/>
  <c r="D79" i="6"/>
  <c r="B79" i="6"/>
  <c r="A79" i="6"/>
  <c r="E78" i="6"/>
  <c r="D78" i="6"/>
  <c r="B78" i="6"/>
  <c r="A78" i="6"/>
  <c r="E77" i="6"/>
  <c r="D77" i="6"/>
  <c r="B77" i="6"/>
  <c r="A77" i="6"/>
  <c r="E75" i="6"/>
  <c r="P75" i="6" s="1"/>
  <c r="X75" i="7" s="1"/>
  <c r="B75" i="6"/>
  <c r="A75" i="6"/>
  <c r="E73" i="6"/>
  <c r="D73" i="6"/>
  <c r="B73" i="6"/>
  <c r="A73" i="6"/>
  <c r="E72" i="6"/>
  <c r="D72" i="6"/>
  <c r="B72" i="6"/>
  <c r="A72" i="6"/>
  <c r="E71" i="6"/>
  <c r="D71" i="6"/>
  <c r="B71" i="6"/>
  <c r="A71" i="6"/>
  <c r="E70" i="6"/>
  <c r="D70" i="6"/>
  <c r="B70" i="6"/>
  <c r="A70" i="6"/>
  <c r="E69" i="6"/>
  <c r="D69" i="6"/>
  <c r="B69" i="6"/>
  <c r="A69" i="6"/>
  <c r="E67" i="6"/>
  <c r="P67" i="6" s="1"/>
  <c r="X67" i="7" s="1"/>
  <c r="B67" i="6"/>
  <c r="A67" i="6"/>
  <c r="E65" i="6"/>
  <c r="D65" i="6"/>
  <c r="B65" i="6"/>
  <c r="A65" i="6"/>
  <c r="E64" i="6"/>
  <c r="D64" i="6"/>
  <c r="B64" i="6"/>
  <c r="A64" i="6"/>
  <c r="E63" i="6"/>
  <c r="D63" i="6"/>
  <c r="B63" i="6"/>
  <c r="A63" i="6"/>
  <c r="E62" i="6"/>
  <c r="D62" i="6"/>
  <c r="B62" i="6"/>
  <c r="A62" i="6"/>
  <c r="E61" i="6"/>
  <c r="D61" i="6"/>
  <c r="B61" i="6"/>
  <c r="A61" i="6"/>
  <c r="E59" i="6"/>
  <c r="P59" i="6" s="1"/>
  <c r="X59" i="7" s="1"/>
  <c r="B59" i="6"/>
  <c r="A59" i="6"/>
  <c r="E57" i="6"/>
  <c r="D57" i="6"/>
  <c r="B57" i="6"/>
  <c r="A57" i="6"/>
  <c r="E56" i="6"/>
  <c r="D56" i="6"/>
  <c r="B56" i="6"/>
  <c r="A56" i="6"/>
  <c r="E55" i="6"/>
  <c r="D55" i="6"/>
  <c r="B55" i="6"/>
  <c r="A55" i="6"/>
  <c r="E54" i="6"/>
  <c r="D54" i="6"/>
  <c r="B54" i="6"/>
  <c r="A54" i="6"/>
  <c r="E53" i="6"/>
  <c r="D53" i="6"/>
  <c r="B53" i="6"/>
  <c r="A53" i="6"/>
  <c r="E51" i="6"/>
  <c r="P51" i="6" s="1"/>
  <c r="B51" i="6"/>
  <c r="A51" i="6"/>
  <c r="E49" i="6"/>
  <c r="D49" i="6"/>
  <c r="B49" i="6"/>
  <c r="A49" i="6"/>
  <c r="E48" i="6"/>
  <c r="D48" i="6"/>
  <c r="B48" i="6"/>
  <c r="A48" i="6"/>
  <c r="E47" i="6"/>
  <c r="D47" i="6"/>
  <c r="B47" i="6"/>
  <c r="A47" i="6"/>
  <c r="E46" i="6"/>
  <c r="D46" i="6"/>
  <c r="B46" i="6"/>
  <c r="A46" i="6"/>
  <c r="E45" i="6"/>
  <c r="D45" i="6"/>
  <c r="B45" i="6"/>
  <c r="A45" i="6"/>
  <c r="E43" i="6"/>
  <c r="P43" i="6" s="1"/>
  <c r="X43" i="7" s="1"/>
  <c r="B43" i="6"/>
  <c r="A43" i="6"/>
  <c r="E41" i="6"/>
  <c r="D41" i="6"/>
  <c r="B41" i="6"/>
  <c r="A41" i="6"/>
  <c r="E40" i="6"/>
  <c r="D40" i="6"/>
  <c r="B40" i="6"/>
  <c r="A40" i="6"/>
  <c r="E39" i="6"/>
  <c r="D39" i="6"/>
  <c r="B39" i="6"/>
  <c r="A39" i="6"/>
  <c r="E38" i="6"/>
  <c r="D38" i="6"/>
  <c r="B38" i="6"/>
  <c r="A38" i="6"/>
  <c r="E37" i="6"/>
  <c r="D37" i="6"/>
  <c r="B37" i="6"/>
  <c r="A37" i="6"/>
  <c r="E35" i="6"/>
  <c r="P35" i="6" s="1"/>
  <c r="X35" i="7" s="1"/>
  <c r="B35" i="6"/>
  <c r="A35" i="6"/>
  <c r="E33" i="6"/>
  <c r="D33" i="6"/>
  <c r="B33" i="6"/>
  <c r="A33" i="6"/>
  <c r="E32" i="6"/>
  <c r="D32" i="6"/>
  <c r="B32" i="6"/>
  <c r="A32" i="6"/>
  <c r="E31" i="6"/>
  <c r="D31" i="6"/>
  <c r="B31" i="6"/>
  <c r="A31" i="6"/>
  <c r="E30" i="6"/>
  <c r="D30" i="6"/>
  <c r="B30" i="6"/>
  <c r="A30" i="6"/>
  <c r="E29" i="6"/>
  <c r="D29" i="6"/>
  <c r="B29" i="6"/>
  <c r="A29" i="6"/>
  <c r="E27" i="6"/>
  <c r="P27" i="6" s="1"/>
  <c r="X27" i="7" s="1"/>
  <c r="B27" i="6"/>
  <c r="A27" i="6"/>
  <c r="E25" i="6"/>
  <c r="D25" i="6"/>
  <c r="B25" i="6"/>
  <c r="A25" i="6"/>
  <c r="E24" i="6"/>
  <c r="D24" i="6"/>
  <c r="B24" i="6"/>
  <c r="A24" i="6"/>
  <c r="E23" i="6"/>
  <c r="D23" i="6"/>
  <c r="B23" i="6"/>
  <c r="A23" i="6"/>
  <c r="E22" i="6"/>
  <c r="D22" i="6"/>
  <c r="B22" i="6"/>
  <c r="A22" i="6"/>
  <c r="E21" i="6"/>
  <c r="D21" i="6"/>
  <c r="B21" i="6"/>
  <c r="A21" i="6"/>
  <c r="E19" i="6"/>
  <c r="P19" i="6" s="1"/>
  <c r="X19" i="7" s="1"/>
  <c r="B19" i="6"/>
  <c r="A19" i="6"/>
  <c r="E17" i="6"/>
  <c r="D17" i="6"/>
  <c r="B17" i="6"/>
  <c r="A17" i="6"/>
  <c r="E16" i="6"/>
  <c r="D16" i="6"/>
  <c r="B16" i="6"/>
  <c r="A16" i="6"/>
  <c r="E15" i="6"/>
  <c r="D15" i="6"/>
  <c r="B15" i="6"/>
  <c r="A15" i="6"/>
  <c r="E14" i="6"/>
  <c r="D14" i="6"/>
  <c r="B14" i="6"/>
  <c r="A14" i="6"/>
  <c r="E13" i="6"/>
  <c r="D13" i="6"/>
  <c r="B13" i="6"/>
  <c r="A13" i="6"/>
  <c r="E11" i="6"/>
  <c r="P11" i="6" s="1"/>
  <c r="X11" i="7" s="1"/>
  <c r="B11" i="6"/>
  <c r="A11" i="6"/>
  <c r="E9" i="6"/>
  <c r="D9" i="6"/>
  <c r="B9" i="6"/>
  <c r="A9" i="6"/>
  <c r="E8" i="6"/>
  <c r="D8" i="6"/>
  <c r="B8" i="6"/>
  <c r="A8" i="6"/>
  <c r="E7" i="6"/>
  <c r="D7" i="6"/>
  <c r="B7" i="6"/>
  <c r="A7" i="6"/>
  <c r="E6" i="6"/>
  <c r="D6" i="6"/>
  <c r="B6" i="6"/>
  <c r="A6" i="6"/>
  <c r="E5" i="6"/>
  <c r="D5" i="6"/>
  <c r="B5" i="6"/>
  <c r="A5" i="6"/>
  <c r="E3" i="6"/>
  <c r="B3" i="6"/>
  <c r="A3" i="6"/>
  <c r="E81" i="5"/>
  <c r="D81" i="5"/>
  <c r="B81" i="5"/>
  <c r="A81" i="5"/>
  <c r="E80" i="5"/>
  <c r="D80" i="5"/>
  <c r="B80" i="5"/>
  <c r="A80" i="5"/>
  <c r="E79" i="5"/>
  <c r="D79" i="5"/>
  <c r="B79" i="5"/>
  <c r="A79" i="5"/>
  <c r="E78" i="5"/>
  <c r="D78" i="5"/>
  <c r="B78" i="5"/>
  <c r="A78" i="5"/>
  <c r="E77" i="5"/>
  <c r="D77" i="5"/>
  <c r="B77" i="5"/>
  <c r="A77" i="5"/>
  <c r="E75" i="5"/>
  <c r="P75" i="5" s="1"/>
  <c r="W75" i="7" s="1"/>
  <c r="B75" i="5"/>
  <c r="A75" i="5"/>
  <c r="E73" i="5"/>
  <c r="D73" i="5"/>
  <c r="B73" i="5"/>
  <c r="A73" i="5"/>
  <c r="E72" i="5"/>
  <c r="D72" i="5"/>
  <c r="B72" i="5"/>
  <c r="A72" i="5"/>
  <c r="E71" i="5"/>
  <c r="D71" i="5"/>
  <c r="B71" i="5"/>
  <c r="A71" i="5"/>
  <c r="E70" i="5"/>
  <c r="D70" i="5"/>
  <c r="B70" i="5"/>
  <c r="A70" i="5"/>
  <c r="E69" i="5"/>
  <c r="D69" i="5"/>
  <c r="B69" i="5"/>
  <c r="A69" i="5"/>
  <c r="E67" i="5"/>
  <c r="P67" i="5" s="1"/>
  <c r="W67" i="7" s="1"/>
  <c r="B67" i="5"/>
  <c r="A67" i="5"/>
  <c r="E65" i="5"/>
  <c r="D65" i="5"/>
  <c r="B65" i="5"/>
  <c r="A65" i="5"/>
  <c r="E64" i="5"/>
  <c r="D64" i="5"/>
  <c r="B64" i="5"/>
  <c r="A64" i="5"/>
  <c r="E63" i="5"/>
  <c r="D63" i="5"/>
  <c r="B63" i="5"/>
  <c r="A63" i="5"/>
  <c r="E62" i="5"/>
  <c r="D62" i="5"/>
  <c r="B62" i="5"/>
  <c r="A62" i="5"/>
  <c r="E61" i="5"/>
  <c r="D61" i="5"/>
  <c r="B61" i="5"/>
  <c r="A61" i="5"/>
  <c r="E59" i="5"/>
  <c r="W59" i="7" s="1"/>
  <c r="B59" i="5"/>
  <c r="A59" i="5"/>
  <c r="E57" i="5"/>
  <c r="D57" i="5"/>
  <c r="B57" i="5"/>
  <c r="A57" i="5"/>
  <c r="E56" i="5"/>
  <c r="D56" i="5"/>
  <c r="B56" i="5"/>
  <c r="A56" i="5"/>
  <c r="E55" i="5"/>
  <c r="D55" i="5"/>
  <c r="B55" i="5"/>
  <c r="A55" i="5"/>
  <c r="E54" i="5"/>
  <c r="D54" i="5"/>
  <c r="B54" i="5"/>
  <c r="A54" i="5"/>
  <c r="E53" i="5"/>
  <c r="D53" i="5"/>
  <c r="B53" i="5"/>
  <c r="A53" i="5"/>
  <c r="E51" i="5"/>
  <c r="P51" i="5" s="1"/>
  <c r="B51" i="5"/>
  <c r="A51" i="5"/>
  <c r="E49" i="5"/>
  <c r="D49" i="5"/>
  <c r="B49" i="5"/>
  <c r="A49" i="5"/>
  <c r="E48" i="5"/>
  <c r="D48" i="5"/>
  <c r="B48" i="5"/>
  <c r="A48" i="5"/>
  <c r="E47" i="5"/>
  <c r="D47" i="5"/>
  <c r="B47" i="5"/>
  <c r="A47" i="5"/>
  <c r="E46" i="5"/>
  <c r="D46" i="5"/>
  <c r="B46" i="5"/>
  <c r="A46" i="5"/>
  <c r="E45" i="5"/>
  <c r="D45" i="5"/>
  <c r="B45" i="5"/>
  <c r="A45" i="5"/>
  <c r="E43" i="5"/>
  <c r="P43" i="5" s="1"/>
  <c r="W43" i="7" s="1"/>
  <c r="B43" i="5"/>
  <c r="A43" i="5"/>
  <c r="E41" i="5"/>
  <c r="D41" i="5"/>
  <c r="B41" i="5"/>
  <c r="A41" i="5"/>
  <c r="E40" i="5"/>
  <c r="D40" i="5"/>
  <c r="B40" i="5"/>
  <c r="A40" i="5"/>
  <c r="E39" i="5"/>
  <c r="D39" i="5"/>
  <c r="B39" i="5"/>
  <c r="A39" i="5"/>
  <c r="E38" i="5"/>
  <c r="D38" i="5"/>
  <c r="B38" i="5"/>
  <c r="A38" i="5"/>
  <c r="E37" i="5"/>
  <c r="D37" i="5"/>
  <c r="B37" i="5"/>
  <c r="A37" i="5"/>
  <c r="E35" i="5"/>
  <c r="P35" i="5" s="1"/>
  <c r="W35" i="7" s="1"/>
  <c r="B35" i="5"/>
  <c r="A35" i="5"/>
  <c r="E33" i="5"/>
  <c r="D33" i="5"/>
  <c r="B33" i="5"/>
  <c r="A33" i="5"/>
  <c r="E32" i="5"/>
  <c r="D32" i="5"/>
  <c r="B32" i="5"/>
  <c r="A32" i="5"/>
  <c r="E31" i="5"/>
  <c r="D31" i="5"/>
  <c r="B31" i="5"/>
  <c r="A31" i="5"/>
  <c r="E30" i="5"/>
  <c r="D30" i="5"/>
  <c r="B30" i="5"/>
  <c r="A30" i="5"/>
  <c r="E29" i="5"/>
  <c r="D29" i="5"/>
  <c r="B29" i="5"/>
  <c r="A29" i="5"/>
  <c r="E27" i="5"/>
  <c r="P27" i="5" s="1"/>
  <c r="W27" i="7" s="1"/>
  <c r="B27" i="5"/>
  <c r="A27" i="5"/>
  <c r="E25" i="5"/>
  <c r="D25" i="5"/>
  <c r="B25" i="5"/>
  <c r="A25" i="5"/>
  <c r="E24" i="5"/>
  <c r="D24" i="5"/>
  <c r="B24" i="5"/>
  <c r="A24" i="5"/>
  <c r="E23" i="5"/>
  <c r="D23" i="5"/>
  <c r="B23" i="5"/>
  <c r="A23" i="5"/>
  <c r="E22" i="5"/>
  <c r="D22" i="5"/>
  <c r="B22" i="5"/>
  <c r="A22" i="5"/>
  <c r="E21" i="5"/>
  <c r="D21" i="5"/>
  <c r="B21" i="5"/>
  <c r="A21" i="5"/>
  <c r="E19" i="5"/>
  <c r="P19" i="5" s="1"/>
  <c r="W19" i="7" s="1"/>
  <c r="B19" i="5"/>
  <c r="A19" i="5"/>
  <c r="E17" i="5"/>
  <c r="D17" i="5"/>
  <c r="B17" i="5"/>
  <c r="A17" i="5"/>
  <c r="E16" i="5"/>
  <c r="D16" i="5"/>
  <c r="B16" i="5"/>
  <c r="A16" i="5"/>
  <c r="E15" i="5"/>
  <c r="D15" i="5"/>
  <c r="B15" i="5"/>
  <c r="A15" i="5"/>
  <c r="E14" i="5"/>
  <c r="D14" i="5"/>
  <c r="B14" i="5"/>
  <c r="A14" i="5"/>
  <c r="E13" i="5"/>
  <c r="D13" i="5"/>
  <c r="B13" i="5"/>
  <c r="A13" i="5"/>
  <c r="E11" i="5"/>
  <c r="P11" i="5" s="1"/>
  <c r="W11" i="7" s="1"/>
  <c r="B11" i="5"/>
  <c r="A11" i="5"/>
  <c r="E9" i="5"/>
  <c r="D9" i="5"/>
  <c r="B9" i="5"/>
  <c r="A9" i="5"/>
  <c r="E8" i="5"/>
  <c r="D8" i="5"/>
  <c r="B8" i="5"/>
  <c r="A8" i="5"/>
  <c r="E7" i="5"/>
  <c r="D7" i="5"/>
  <c r="B7" i="5"/>
  <c r="A7" i="5"/>
  <c r="E6" i="5"/>
  <c r="D6" i="5"/>
  <c r="B6" i="5"/>
  <c r="A6" i="5"/>
  <c r="E5" i="5"/>
  <c r="D5" i="5"/>
  <c r="B5" i="5"/>
  <c r="A5" i="5"/>
  <c r="E3" i="5"/>
  <c r="P3" i="5" s="1"/>
  <c r="W3" i="7" s="1"/>
  <c r="B3" i="5"/>
  <c r="A3" i="5"/>
  <c r="E78" i="4"/>
  <c r="E79" i="4"/>
  <c r="E80" i="4"/>
  <c r="E81" i="4"/>
  <c r="D78" i="4"/>
  <c r="D79" i="4"/>
  <c r="D80" i="4"/>
  <c r="D81" i="4"/>
  <c r="B78" i="4"/>
  <c r="B79" i="4"/>
  <c r="B80" i="4"/>
  <c r="B81" i="4"/>
  <c r="A78" i="4"/>
  <c r="A79" i="4"/>
  <c r="A80" i="4"/>
  <c r="A81" i="4"/>
  <c r="E77" i="4"/>
  <c r="D77" i="4"/>
  <c r="B77" i="4"/>
  <c r="A77" i="4"/>
  <c r="E75" i="4"/>
  <c r="P75" i="4" s="1"/>
  <c r="V75" i="7" s="1"/>
  <c r="B75" i="4"/>
  <c r="A75" i="4"/>
  <c r="E70" i="4"/>
  <c r="E71" i="4"/>
  <c r="E72" i="4"/>
  <c r="E73" i="4"/>
  <c r="D70" i="4"/>
  <c r="D71" i="4"/>
  <c r="D72" i="4"/>
  <c r="D73" i="4"/>
  <c r="B70" i="4"/>
  <c r="B71" i="4"/>
  <c r="B72" i="4"/>
  <c r="B73" i="4"/>
  <c r="A70" i="4"/>
  <c r="A71" i="4"/>
  <c r="A72" i="4"/>
  <c r="A73" i="4"/>
  <c r="E69" i="4"/>
  <c r="D69" i="4"/>
  <c r="B69" i="4"/>
  <c r="A69" i="4"/>
  <c r="E67" i="4"/>
  <c r="P67" i="4" s="1"/>
  <c r="V67" i="7" s="1"/>
  <c r="B67" i="4"/>
  <c r="A67" i="4"/>
  <c r="E62" i="4"/>
  <c r="E63" i="4"/>
  <c r="E64" i="4"/>
  <c r="E65" i="4"/>
  <c r="D62" i="4"/>
  <c r="D63" i="4"/>
  <c r="D64" i="4"/>
  <c r="D65" i="4"/>
  <c r="B62" i="4"/>
  <c r="B63" i="4"/>
  <c r="B64" i="4"/>
  <c r="B65" i="4"/>
  <c r="A62" i="4"/>
  <c r="A63" i="4"/>
  <c r="A64" i="4"/>
  <c r="A65" i="4"/>
  <c r="E61" i="4"/>
  <c r="D61" i="4"/>
  <c r="B61" i="4"/>
  <c r="A61" i="4"/>
  <c r="E59" i="4"/>
  <c r="P59" i="4" s="1"/>
  <c r="V59" i="7" s="1"/>
  <c r="B59" i="4"/>
  <c r="A59" i="4"/>
  <c r="E54" i="4"/>
  <c r="E55" i="4"/>
  <c r="E56" i="4"/>
  <c r="E57" i="4"/>
  <c r="D54" i="4"/>
  <c r="D55" i="4"/>
  <c r="D56" i="4"/>
  <c r="D57" i="4"/>
  <c r="B54" i="4"/>
  <c r="B55" i="4"/>
  <c r="B56" i="4"/>
  <c r="B57" i="4"/>
  <c r="A54" i="4"/>
  <c r="A55" i="4"/>
  <c r="A56" i="4"/>
  <c r="A57" i="4"/>
  <c r="E53" i="4"/>
  <c r="D53" i="4"/>
  <c r="B53" i="4"/>
  <c r="A53" i="4"/>
  <c r="E51" i="4"/>
  <c r="P51" i="4" s="1"/>
  <c r="V51" i="7" s="1"/>
  <c r="B51" i="4"/>
  <c r="A51" i="4"/>
  <c r="E46" i="4"/>
  <c r="E47" i="4"/>
  <c r="E48" i="4"/>
  <c r="E49" i="4"/>
  <c r="D46" i="4"/>
  <c r="D47" i="4"/>
  <c r="D48" i="4"/>
  <c r="D49" i="4"/>
  <c r="B46" i="4"/>
  <c r="B47" i="4"/>
  <c r="B48" i="4"/>
  <c r="B49" i="4"/>
  <c r="A46" i="4"/>
  <c r="A47" i="4"/>
  <c r="A48" i="4"/>
  <c r="A49" i="4"/>
  <c r="E45" i="4"/>
  <c r="D45" i="4"/>
  <c r="B45" i="4"/>
  <c r="A45" i="4"/>
  <c r="E43" i="4"/>
  <c r="P43" i="4" s="1"/>
  <c r="V43" i="7" s="1"/>
  <c r="B43" i="4"/>
  <c r="A43" i="4"/>
  <c r="E38" i="4"/>
  <c r="E39" i="4"/>
  <c r="E40" i="4"/>
  <c r="E41" i="4"/>
  <c r="D38" i="4"/>
  <c r="D39" i="4"/>
  <c r="D40" i="4"/>
  <c r="D41" i="4"/>
  <c r="B38" i="4"/>
  <c r="B39" i="4"/>
  <c r="B40" i="4"/>
  <c r="B41" i="4"/>
  <c r="A38" i="4"/>
  <c r="A39" i="4"/>
  <c r="A40" i="4"/>
  <c r="A41" i="4"/>
  <c r="E37" i="4"/>
  <c r="D37" i="4"/>
  <c r="B37" i="4"/>
  <c r="A37" i="4"/>
  <c r="E35" i="4"/>
  <c r="P35" i="4" s="1"/>
  <c r="V35" i="7" s="1"/>
  <c r="B35" i="4"/>
  <c r="A35" i="4"/>
  <c r="E30" i="4"/>
  <c r="E31" i="4"/>
  <c r="E32" i="4"/>
  <c r="E33" i="4"/>
  <c r="D30" i="4"/>
  <c r="D31" i="4"/>
  <c r="D32" i="4"/>
  <c r="D33" i="4"/>
  <c r="B30" i="4"/>
  <c r="B31" i="4"/>
  <c r="B32" i="4"/>
  <c r="B33" i="4"/>
  <c r="A30" i="4"/>
  <c r="A31" i="4"/>
  <c r="A32" i="4"/>
  <c r="A33" i="4"/>
  <c r="E29" i="4"/>
  <c r="D29" i="4"/>
  <c r="B29" i="4"/>
  <c r="A29" i="4"/>
  <c r="B27" i="4"/>
  <c r="A27" i="4"/>
  <c r="E27" i="4"/>
  <c r="P27" i="4" s="1"/>
  <c r="V27" i="7" s="1"/>
  <c r="E22" i="4"/>
  <c r="E23" i="4"/>
  <c r="E24" i="4"/>
  <c r="E25" i="4"/>
  <c r="D22" i="4"/>
  <c r="D23" i="4"/>
  <c r="D24" i="4"/>
  <c r="D25" i="4"/>
  <c r="B22" i="4"/>
  <c r="B23" i="4"/>
  <c r="B24" i="4"/>
  <c r="B25" i="4"/>
  <c r="A22" i="4"/>
  <c r="A23" i="4"/>
  <c r="A24" i="4"/>
  <c r="A25" i="4"/>
  <c r="E21" i="4"/>
  <c r="D21" i="4"/>
  <c r="B21" i="4"/>
  <c r="A21" i="4"/>
  <c r="P3" i="6" l="1"/>
  <c r="X3" i="7" s="1"/>
  <c r="Z59" i="7"/>
  <c r="Z35" i="7"/>
  <c r="Z75" i="7"/>
  <c r="Z67" i="7"/>
  <c r="Z27" i="7"/>
  <c r="Z43" i="7"/>
  <c r="E19" i="4"/>
  <c r="P19" i="4" s="1"/>
  <c r="V19" i="7" s="1"/>
  <c r="Z19" i="7" s="1"/>
  <c r="B19" i="4"/>
  <c r="A19" i="4"/>
  <c r="E14" i="4"/>
  <c r="E15" i="4"/>
  <c r="E16" i="4"/>
  <c r="E17" i="4"/>
  <c r="D14" i="4"/>
  <c r="D15" i="4"/>
  <c r="D16" i="4"/>
  <c r="D17" i="4"/>
  <c r="B14" i="4"/>
  <c r="B15" i="4"/>
  <c r="B16" i="4"/>
  <c r="B17" i="4"/>
  <c r="A14" i="4"/>
  <c r="A15" i="4"/>
  <c r="A16" i="4"/>
  <c r="A17" i="4"/>
  <c r="E13" i="4"/>
  <c r="D13" i="4"/>
  <c r="B13" i="4"/>
  <c r="A13" i="4"/>
  <c r="E11" i="4"/>
  <c r="P11" i="4" s="1"/>
  <c r="V11" i="7" s="1"/>
  <c r="Z11" i="7" s="1"/>
  <c r="B11" i="4"/>
  <c r="A11" i="4"/>
  <c r="E6" i="4" l="1"/>
  <c r="E7" i="4"/>
  <c r="E8" i="4"/>
  <c r="E9" i="4"/>
  <c r="D6" i="4"/>
  <c r="D7" i="4"/>
  <c r="D8" i="4"/>
  <c r="D9" i="4"/>
  <c r="B6" i="4"/>
  <c r="B7" i="4"/>
  <c r="B8" i="4"/>
  <c r="B9" i="4"/>
  <c r="A6" i="4"/>
  <c r="A7" i="4"/>
  <c r="A8" i="4"/>
  <c r="A9" i="4"/>
  <c r="E5" i="4"/>
  <c r="D5" i="4"/>
  <c r="B5" i="4"/>
  <c r="A5" i="4"/>
  <c r="E3" i="4"/>
  <c r="B3" i="4"/>
  <c r="A3" i="4"/>
  <c r="P3" i="4" l="1"/>
  <c r="V3" i="7" s="1"/>
  <c r="Z3" i="7" s="1"/>
  <c r="AA75" i="7"/>
  <c r="AA67" i="7"/>
  <c r="AA59" i="7"/>
  <c r="AA43" i="7"/>
  <c r="AA35" i="7"/>
  <c r="AA27" i="7"/>
  <c r="AA19" i="7"/>
  <c r="AA11" i="7"/>
  <c r="AA3" i="7"/>
  <c r="AA51" i="7" l="1"/>
  <c r="L75" i="7"/>
  <c r="K75" i="7" s="1"/>
  <c r="D75" i="7"/>
  <c r="C75" i="7" s="1"/>
  <c r="H75" i="7"/>
  <c r="P75" i="7"/>
  <c r="D67" i="7"/>
  <c r="P67" i="7"/>
  <c r="L67" i="7"/>
  <c r="K67" i="7" s="1"/>
  <c r="H67" i="7"/>
  <c r="G67" i="7" s="1"/>
  <c r="D59" i="7"/>
  <c r="C59" i="7" s="1"/>
  <c r="H59" i="7"/>
  <c r="G59" i="7" s="1"/>
  <c r="P59" i="7"/>
  <c r="O59" i="7" s="1"/>
  <c r="L59" i="7"/>
  <c r="P51" i="7"/>
  <c r="D51" i="7"/>
  <c r="C51" i="7" s="1"/>
  <c r="L51" i="7"/>
  <c r="H51" i="7"/>
  <c r="G51" i="7" s="1"/>
  <c r="H43" i="7"/>
  <c r="D43" i="7"/>
  <c r="C43" i="7" s="1"/>
  <c r="P43" i="7"/>
  <c r="O43" i="7" s="1"/>
  <c r="L43" i="7"/>
  <c r="K43" i="7" s="1"/>
  <c r="H35" i="7"/>
  <c r="P35" i="7"/>
  <c r="O35" i="7" s="1"/>
  <c r="L35" i="7"/>
  <c r="K35" i="7" s="1"/>
  <c r="D35" i="7"/>
  <c r="H27" i="7"/>
  <c r="D27" i="7"/>
  <c r="P27" i="7"/>
  <c r="O27" i="7" s="1"/>
  <c r="L27" i="7"/>
  <c r="K27" i="7" s="1"/>
  <c r="D19" i="7"/>
  <c r="P19" i="7"/>
  <c r="L19" i="7"/>
  <c r="K19" i="7" s="1"/>
  <c r="H19" i="7"/>
  <c r="G19" i="7" s="1"/>
  <c r="D11" i="7"/>
  <c r="L11" i="7"/>
  <c r="K11" i="7" s="1"/>
  <c r="P11" i="7"/>
  <c r="O11" i="7" s="1"/>
  <c r="H11" i="7"/>
  <c r="L3" i="7"/>
  <c r="H3" i="7"/>
  <c r="D3" i="7"/>
  <c r="P3" i="7"/>
  <c r="O67" i="7" l="1"/>
  <c r="O75" i="7"/>
  <c r="J75" i="7"/>
  <c r="I75" i="7" s="1"/>
  <c r="N75" i="7"/>
  <c r="B75" i="7"/>
  <c r="A75" i="7" s="1"/>
  <c r="F75" i="7"/>
  <c r="K51" i="7"/>
  <c r="G35" i="7"/>
  <c r="C11" i="7"/>
  <c r="C19" i="7"/>
  <c r="G27" i="7"/>
  <c r="J67" i="7"/>
  <c r="I67" i="7" s="1"/>
  <c r="N67" i="7"/>
  <c r="F67" i="7"/>
  <c r="E67" i="7" s="1"/>
  <c r="B67" i="7"/>
  <c r="N59" i="7"/>
  <c r="M59" i="7" s="1"/>
  <c r="F59" i="7"/>
  <c r="E59" i="7" s="1"/>
  <c r="J59" i="7"/>
  <c r="B59" i="7"/>
  <c r="A59" i="7" s="1"/>
  <c r="F51" i="7"/>
  <c r="E51" i="7" s="1"/>
  <c r="B51" i="7"/>
  <c r="A51" i="7" s="1"/>
  <c r="J51" i="7"/>
  <c r="N51" i="7"/>
  <c r="J43" i="7"/>
  <c r="I43" i="7" s="1"/>
  <c r="N43" i="7"/>
  <c r="M43" i="7" s="1"/>
  <c r="F43" i="7"/>
  <c r="B43" i="7"/>
  <c r="A43" i="7" s="1"/>
  <c r="J35" i="7"/>
  <c r="I35" i="7" s="1"/>
  <c r="N35" i="7"/>
  <c r="M35" i="7" s="1"/>
  <c r="B35" i="7"/>
  <c r="A35" i="7" s="1"/>
  <c r="F35" i="7"/>
  <c r="N27" i="7"/>
  <c r="M27" i="7" s="1"/>
  <c r="J27" i="7"/>
  <c r="I27" i="7" s="1"/>
  <c r="B27" i="7"/>
  <c r="F27" i="7"/>
  <c r="N19" i="7"/>
  <c r="F19" i="7"/>
  <c r="E19" i="7" s="1"/>
  <c r="J19" i="7"/>
  <c r="I19" i="7" s="1"/>
  <c r="B19" i="7"/>
  <c r="J11" i="7"/>
  <c r="I11" i="7" s="1"/>
  <c r="B11" i="7"/>
  <c r="N11" i="7"/>
  <c r="M11" i="7" s="1"/>
  <c r="F11" i="7"/>
  <c r="C3" i="7"/>
  <c r="C27" i="7"/>
  <c r="C35" i="7"/>
  <c r="C67" i="7"/>
  <c r="K59" i="7"/>
  <c r="K3" i="7"/>
  <c r="O3" i="7"/>
  <c r="O19" i="7"/>
  <c r="O51" i="7"/>
  <c r="J3" i="7"/>
  <c r="I3" i="7" s="1"/>
  <c r="B3" i="7"/>
  <c r="N3" i="7"/>
  <c r="M3" i="7" s="1"/>
  <c r="F3" i="7"/>
  <c r="E3" i="7" s="1"/>
  <c r="G3" i="7"/>
  <c r="G75" i="7"/>
  <c r="G43" i="7"/>
  <c r="G11" i="7"/>
  <c r="I51" i="7" l="1"/>
  <c r="M75" i="7"/>
  <c r="M67" i="7"/>
  <c r="A19" i="7"/>
  <c r="E27" i="7"/>
  <c r="E35" i="7"/>
  <c r="I59" i="7"/>
  <c r="A11" i="7"/>
  <c r="E75" i="7"/>
  <c r="E11" i="7"/>
  <c r="A3" i="7"/>
  <c r="A27" i="7"/>
  <c r="A67" i="7"/>
  <c r="E43" i="7"/>
  <c r="M51" i="7"/>
  <c r="M19" i="7"/>
  <c r="F18" i="8" l="1"/>
  <c r="E18" i="8"/>
  <c r="C18" i="8"/>
  <c r="M4" i="8"/>
  <c r="D18" i="8"/>
  <c r="B18" i="8"/>
  <c r="C19" i="8"/>
  <c r="B20" i="8"/>
  <c r="G18" i="8"/>
  <c r="E17" i="8"/>
  <c r="L11" i="8"/>
  <c r="I5" i="8"/>
  <c r="L6" i="8"/>
  <c r="N24" i="8"/>
  <c r="F22" i="8"/>
  <c r="C24" i="8"/>
  <c r="B17" i="8"/>
  <c r="D24" i="8"/>
  <c r="E22" i="8"/>
  <c r="E20" i="8"/>
  <c r="G17" i="8"/>
  <c r="G25" i="8"/>
  <c r="D25" i="8"/>
  <c r="C22" i="8"/>
  <c r="C26" i="8"/>
  <c r="G22" i="8"/>
  <c r="F26" i="8"/>
  <c r="C20" i="8"/>
  <c r="B26" i="8"/>
  <c r="G26" i="8"/>
  <c r="G21" i="8"/>
  <c r="D22" i="8"/>
  <c r="E26" i="8"/>
  <c r="E19" i="8"/>
  <c r="B19" i="8"/>
  <c r="E25" i="8"/>
  <c r="D23" i="8"/>
  <c r="F19" i="8"/>
  <c r="G23" i="8"/>
  <c r="F23" i="8"/>
  <c r="E24" i="8"/>
  <c r="D17" i="8"/>
  <c r="B22" i="8"/>
  <c r="D21" i="8"/>
  <c r="E21" i="8"/>
  <c r="M13" i="8"/>
  <c r="F20" i="8"/>
  <c r="G19" i="8"/>
  <c r="F21" i="8"/>
  <c r="L5" i="8"/>
  <c r="D20" i="8"/>
  <c r="E23" i="8"/>
  <c r="B23" i="8"/>
  <c r="N5" i="8"/>
  <c r="F24" i="8"/>
  <c r="F25" i="8"/>
  <c r="F17" i="8"/>
  <c r="G24" i="8"/>
  <c r="G20" i="8"/>
  <c r="B25" i="8"/>
  <c r="D19" i="8"/>
  <c r="C21" i="8"/>
  <c r="B21" i="8"/>
  <c r="C23" i="8"/>
  <c r="D26" i="8"/>
  <c r="C25" i="8"/>
  <c r="C17" i="8"/>
  <c r="B24" i="8"/>
  <c r="N10" i="8"/>
  <c r="L9" i="8"/>
  <c r="J9" i="8"/>
  <c r="J5" i="8"/>
  <c r="K9" i="8"/>
  <c r="M5" i="8"/>
  <c r="L7" i="8"/>
  <c r="K5" i="8"/>
  <c r="M12" i="8"/>
  <c r="K10" i="8"/>
  <c r="I7" i="8"/>
  <c r="N22" i="8"/>
  <c r="L22" i="8"/>
  <c r="D4" i="8"/>
  <c r="K4" i="8"/>
  <c r="K7" i="8"/>
  <c r="N25" i="8"/>
  <c r="M19" i="8"/>
  <c r="K23" i="8"/>
  <c r="B5" i="8"/>
  <c r="G10" i="8"/>
  <c r="D12" i="8"/>
  <c r="K18" i="8"/>
  <c r="J18" i="8"/>
  <c r="N23" i="8"/>
  <c r="K24" i="8"/>
  <c r="F7" i="8"/>
  <c r="L18" i="8"/>
  <c r="K21" i="8"/>
  <c r="C5" i="8"/>
  <c r="M24" i="8"/>
  <c r="I23" i="8"/>
  <c r="J23" i="8"/>
  <c r="F8" i="8"/>
  <c r="G7" i="8"/>
  <c r="B8" i="8"/>
  <c r="J20" i="8"/>
  <c r="D8" i="8"/>
  <c r="B7" i="8"/>
  <c r="G12" i="8"/>
  <c r="D9" i="8"/>
  <c r="G8" i="8"/>
  <c r="C8" i="8"/>
  <c r="L23" i="8"/>
  <c r="J24" i="8"/>
  <c r="L24" i="8"/>
  <c r="I19" i="8"/>
  <c r="B6" i="8"/>
  <c r="E7" i="8"/>
  <c r="K19" i="8"/>
  <c r="F13" i="8"/>
  <c r="E9" i="8"/>
  <c r="F6" i="8"/>
  <c r="L21" i="8"/>
  <c r="K22" i="8"/>
  <c r="G5" i="8"/>
  <c r="D6" i="8"/>
  <c r="G9" i="8"/>
  <c r="N20" i="8"/>
  <c r="N21" i="8"/>
  <c r="M22" i="8"/>
  <c r="M17" i="8"/>
  <c r="M23" i="8"/>
  <c r="I17" i="8"/>
  <c r="F9" i="8"/>
  <c r="G11" i="8"/>
  <c r="L17" i="8"/>
  <c r="C13" i="8"/>
  <c r="F4" i="8"/>
  <c r="I26" i="8"/>
  <c r="C11" i="8"/>
  <c r="E11" i="8"/>
  <c r="L25" i="8"/>
  <c r="E10" i="8"/>
  <c r="C6" i="8"/>
  <c r="C4" i="8"/>
  <c r="K25" i="8"/>
  <c r="J21" i="8"/>
  <c r="D5" i="8"/>
  <c r="J17" i="8"/>
  <c r="E5" i="8"/>
  <c r="N26" i="8"/>
  <c r="M25" i="8"/>
  <c r="M21" i="8"/>
  <c r="I20" i="8"/>
  <c r="C9" i="8"/>
  <c r="E12" i="8"/>
  <c r="L20" i="8"/>
  <c r="D11" i="8"/>
  <c r="B11" i="8"/>
  <c r="B9" i="8"/>
  <c r="J26" i="8"/>
  <c r="G4" i="8"/>
  <c r="D13" i="8"/>
  <c r="K17" i="8"/>
  <c r="E4" i="8"/>
  <c r="C12" i="8"/>
  <c r="J25" i="8"/>
  <c r="F5" i="8"/>
  <c r="J8" i="8"/>
  <c r="I4" i="8"/>
  <c r="I8" i="8"/>
  <c r="N13" i="8"/>
  <c r="N11" i="8"/>
  <c r="N8" i="8"/>
  <c r="M7" i="8"/>
  <c r="I11" i="8"/>
  <c r="I10" i="8"/>
  <c r="J13" i="8"/>
  <c r="I12" i="8"/>
  <c r="J12" i="8"/>
  <c r="J11" i="8"/>
  <c r="M6" i="8"/>
  <c r="N4" i="8"/>
  <c r="M9" i="8"/>
  <c r="N7" i="8"/>
  <c r="M11" i="8"/>
  <c r="L8" i="8"/>
  <c r="L12" i="8"/>
  <c r="I6" i="8"/>
  <c r="I9" i="8"/>
  <c r="K13" i="8"/>
  <c r="E13" i="8"/>
  <c r="E8" i="8"/>
  <c r="L10" i="8"/>
  <c r="L13" i="8"/>
  <c r="C7" i="8"/>
  <c r="K6" i="8"/>
  <c r="M10" i="8"/>
  <c r="M20" i="8"/>
  <c r="N12" i="8"/>
  <c r="N6" i="8"/>
  <c r="M26" i="8"/>
  <c r="M8" i="8"/>
  <c r="N19" i="8"/>
  <c r="N17" i="8"/>
  <c r="N9" i="8"/>
  <c r="M18" i="8"/>
  <c r="K8" i="8"/>
  <c r="K12" i="8"/>
  <c r="I25" i="8"/>
  <c r="E6" i="8"/>
  <c r="D10" i="8"/>
  <c r="F10" i="8"/>
  <c r="K26" i="8"/>
  <c r="J10" i="8"/>
  <c r="L4" i="8"/>
  <c r="B12" i="8"/>
  <c r="B13" i="8"/>
  <c r="B10" i="8"/>
  <c r="K11" i="8"/>
  <c r="I13" i="8"/>
  <c r="J6" i="8"/>
  <c r="I24" i="8"/>
  <c r="D7" i="8"/>
  <c r="F11" i="8"/>
  <c r="C10" i="8"/>
  <c r="G13" i="8"/>
  <c r="L26" i="8"/>
  <c r="J4" i="8"/>
  <c r="J7" i="8"/>
  <c r="B4" i="8"/>
  <c r="F12" i="8"/>
  <c r="G6" i="8"/>
  <c r="J19" i="8"/>
  <c r="K20" i="8"/>
  <c r="I18" i="8"/>
  <c r="J22" i="8"/>
  <c r="I22" i="8"/>
  <c r="L19" i="8"/>
  <c r="I21" i="8"/>
  <c r="N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100-000001000000}">
      <text>
        <r>
          <rPr>
            <b/>
            <sz val="9"/>
            <color indexed="81"/>
            <rFont val="Tahoma"/>
            <family val="2"/>
          </rPr>
          <t>Author:</t>
        </r>
        <r>
          <rPr>
            <sz val="9"/>
            <color indexed="81"/>
            <rFont val="Tahoma"/>
            <family val="2"/>
          </rPr>
          <t xml:space="preserve">
Please choose a team (T-1, T-2, T-3…)</t>
        </r>
      </text>
    </comment>
    <comment ref="C2" authorId="0" shapeId="0" xr:uid="{00000000-0006-0000-0100-000002000000}">
      <text>
        <r>
          <rPr>
            <b/>
            <sz val="9"/>
            <color indexed="81"/>
            <rFont val="Tahoma"/>
            <family val="2"/>
          </rPr>
          <t>Author:</t>
        </r>
        <r>
          <rPr>
            <sz val="9"/>
            <color indexed="81"/>
            <rFont val="Tahoma"/>
            <family val="2"/>
          </rPr>
          <t xml:space="preserve">
Please enter in the Team Name here.</t>
        </r>
      </text>
    </comment>
    <comment ref="C3" authorId="0" shapeId="0" xr:uid="{00000000-0006-0000-0100-000003000000}">
      <text>
        <r>
          <rPr>
            <b/>
            <sz val="9"/>
            <color indexed="81"/>
            <rFont val="Tahoma"/>
            <family val="2"/>
          </rPr>
          <t>Author:</t>
        </r>
        <r>
          <rPr>
            <sz val="9"/>
            <color indexed="81"/>
            <rFont val="Tahoma"/>
            <family val="2"/>
          </rPr>
          <t xml:space="preserve">
Please select a competition level using the dropdown.</t>
        </r>
      </text>
    </comment>
    <comment ref="D4" authorId="0" shapeId="0" xr:uid="{00000000-0006-0000-0100-000004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5" authorId="0" shapeId="0" xr:uid="{00000000-0006-0000-0100-000005000000}">
      <text>
        <r>
          <rPr>
            <b/>
            <sz val="9"/>
            <color indexed="81"/>
            <rFont val="Tahoma"/>
            <family val="2"/>
          </rPr>
          <t>Author:</t>
        </r>
        <r>
          <rPr>
            <sz val="9"/>
            <color indexed="81"/>
            <rFont val="Tahoma"/>
            <family val="2"/>
          </rPr>
          <t xml:space="preserve">
Please choose "C" if the member is the captain</t>
        </r>
      </text>
    </comment>
    <comment ref="C6" authorId="0" shapeId="0" xr:uid="{00000000-0006-0000-0100-000006000000}">
      <text>
        <r>
          <rPr>
            <b/>
            <sz val="9"/>
            <color indexed="81"/>
            <rFont val="Tahoma"/>
            <family val="2"/>
          </rPr>
          <t>Author:</t>
        </r>
        <r>
          <rPr>
            <sz val="9"/>
            <color indexed="81"/>
            <rFont val="Tahoma"/>
            <family val="2"/>
          </rPr>
          <t xml:space="preserve">
Please choose "C" if the member is the captain</t>
        </r>
      </text>
    </comment>
    <comment ref="C7" authorId="0" shapeId="0" xr:uid="{00000000-0006-0000-0100-000007000000}">
      <text>
        <r>
          <rPr>
            <b/>
            <sz val="9"/>
            <color indexed="81"/>
            <rFont val="Tahoma"/>
            <family val="2"/>
          </rPr>
          <t>Author:</t>
        </r>
        <r>
          <rPr>
            <sz val="9"/>
            <color indexed="81"/>
            <rFont val="Tahoma"/>
            <family val="2"/>
          </rPr>
          <t xml:space="preserve">
Please choose "C" if the member is the captain</t>
        </r>
      </text>
    </comment>
    <comment ref="C8" authorId="0" shapeId="0" xr:uid="{00000000-0006-0000-0100-000008000000}">
      <text>
        <r>
          <rPr>
            <b/>
            <sz val="9"/>
            <color indexed="81"/>
            <rFont val="Tahoma"/>
            <family val="2"/>
          </rPr>
          <t>Author:</t>
        </r>
        <r>
          <rPr>
            <sz val="9"/>
            <color indexed="81"/>
            <rFont val="Tahoma"/>
            <family val="2"/>
          </rPr>
          <t xml:space="preserve">
Please choose "C" if the member is the captain</t>
        </r>
      </text>
    </comment>
    <comment ref="C9" authorId="0" shapeId="0" xr:uid="{00000000-0006-0000-0100-000009000000}">
      <text>
        <r>
          <rPr>
            <b/>
            <sz val="9"/>
            <color indexed="81"/>
            <rFont val="Tahoma"/>
            <family val="2"/>
          </rPr>
          <t>Author:</t>
        </r>
        <r>
          <rPr>
            <sz val="9"/>
            <color indexed="81"/>
            <rFont val="Tahoma"/>
            <family val="2"/>
          </rPr>
          <t xml:space="preserve">
Please choose "C" if the member is the captain</t>
        </r>
      </text>
    </comment>
    <comment ref="A11" authorId="0" shapeId="0" xr:uid="{00000000-0006-0000-0100-00000A000000}">
      <text>
        <r>
          <rPr>
            <b/>
            <sz val="9"/>
            <color indexed="81"/>
            <rFont val="Tahoma"/>
            <family val="2"/>
          </rPr>
          <t>Author:</t>
        </r>
        <r>
          <rPr>
            <sz val="9"/>
            <color indexed="81"/>
            <rFont val="Tahoma"/>
            <family val="2"/>
          </rPr>
          <t xml:space="preserve">
Please choose a team (T-1, T-2, T-3…)</t>
        </r>
      </text>
    </comment>
    <comment ref="C11" authorId="0" shapeId="0" xr:uid="{00000000-0006-0000-0100-00000B000000}">
      <text>
        <r>
          <rPr>
            <b/>
            <sz val="9"/>
            <color indexed="81"/>
            <rFont val="Tahoma"/>
            <family val="2"/>
          </rPr>
          <t>Author:</t>
        </r>
        <r>
          <rPr>
            <sz val="9"/>
            <color indexed="81"/>
            <rFont val="Tahoma"/>
            <family val="2"/>
          </rPr>
          <t xml:space="preserve">
Please enter in the Team Name here.</t>
        </r>
      </text>
    </comment>
    <comment ref="C12" authorId="0" shapeId="0" xr:uid="{00000000-0006-0000-0100-00000C000000}">
      <text>
        <r>
          <rPr>
            <b/>
            <sz val="9"/>
            <color indexed="81"/>
            <rFont val="Tahoma"/>
            <family val="2"/>
          </rPr>
          <t>Author:</t>
        </r>
        <r>
          <rPr>
            <sz val="9"/>
            <color indexed="81"/>
            <rFont val="Tahoma"/>
            <family val="2"/>
          </rPr>
          <t xml:space="preserve">
Please select a competition level using the dropdown.</t>
        </r>
      </text>
    </comment>
    <comment ref="D13" authorId="0" shapeId="0" xr:uid="{00000000-0006-0000-0100-00000D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14" authorId="0" shapeId="0" xr:uid="{00000000-0006-0000-0100-00000E000000}">
      <text>
        <r>
          <rPr>
            <b/>
            <sz val="9"/>
            <color indexed="81"/>
            <rFont val="Tahoma"/>
            <family val="2"/>
          </rPr>
          <t>Author:</t>
        </r>
        <r>
          <rPr>
            <sz val="9"/>
            <color indexed="81"/>
            <rFont val="Tahoma"/>
            <family val="2"/>
          </rPr>
          <t xml:space="preserve">
Please choose "C" if the member is the captain</t>
        </r>
      </text>
    </comment>
    <comment ref="C15" authorId="0" shapeId="0" xr:uid="{00000000-0006-0000-0100-00000F000000}">
      <text>
        <r>
          <rPr>
            <b/>
            <sz val="9"/>
            <color indexed="81"/>
            <rFont val="Tahoma"/>
            <family val="2"/>
          </rPr>
          <t>Author:</t>
        </r>
        <r>
          <rPr>
            <sz val="9"/>
            <color indexed="81"/>
            <rFont val="Tahoma"/>
            <family val="2"/>
          </rPr>
          <t xml:space="preserve">
Please choose "C" if the member is the captain</t>
        </r>
      </text>
    </comment>
    <comment ref="C16" authorId="0" shapeId="0" xr:uid="{00000000-0006-0000-0100-000010000000}">
      <text>
        <r>
          <rPr>
            <b/>
            <sz val="9"/>
            <color indexed="81"/>
            <rFont val="Tahoma"/>
            <family val="2"/>
          </rPr>
          <t>Author:</t>
        </r>
        <r>
          <rPr>
            <sz val="9"/>
            <color indexed="81"/>
            <rFont val="Tahoma"/>
            <family val="2"/>
          </rPr>
          <t xml:space="preserve">
Please choose "C" if the member is the captain</t>
        </r>
      </text>
    </comment>
    <comment ref="C17" authorId="0" shapeId="0" xr:uid="{00000000-0006-0000-0100-000011000000}">
      <text>
        <r>
          <rPr>
            <b/>
            <sz val="9"/>
            <color indexed="81"/>
            <rFont val="Tahoma"/>
            <family val="2"/>
          </rPr>
          <t>Author:</t>
        </r>
        <r>
          <rPr>
            <sz val="9"/>
            <color indexed="81"/>
            <rFont val="Tahoma"/>
            <family val="2"/>
          </rPr>
          <t xml:space="preserve">
Please choose "C" if the member is the captain</t>
        </r>
      </text>
    </comment>
    <comment ref="C18" authorId="0" shapeId="0" xr:uid="{00000000-0006-0000-0100-000012000000}">
      <text>
        <r>
          <rPr>
            <b/>
            <sz val="9"/>
            <color indexed="81"/>
            <rFont val="Tahoma"/>
            <family val="2"/>
          </rPr>
          <t>Author:</t>
        </r>
        <r>
          <rPr>
            <sz val="9"/>
            <color indexed="81"/>
            <rFont val="Tahoma"/>
            <family val="2"/>
          </rPr>
          <t xml:space="preserve">
Please choose "C" if the member is the captain</t>
        </r>
      </text>
    </comment>
    <comment ref="A20" authorId="0" shapeId="0" xr:uid="{00000000-0006-0000-0100-000013000000}">
      <text>
        <r>
          <rPr>
            <b/>
            <sz val="9"/>
            <color indexed="81"/>
            <rFont val="Tahoma"/>
            <family val="2"/>
          </rPr>
          <t>Author:</t>
        </r>
        <r>
          <rPr>
            <sz val="9"/>
            <color indexed="81"/>
            <rFont val="Tahoma"/>
            <family val="2"/>
          </rPr>
          <t xml:space="preserve">
Please choose a team (T-1, T-2, T-3…)</t>
        </r>
      </text>
    </comment>
    <comment ref="C20" authorId="0" shapeId="0" xr:uid="{00000000-0006-0000-0100-000014000000}">
      <text>
        <r>
          <rPr>
            <b/>
            <sz val="9"/>
            <color indexed="81"/>
            <rFont val="Tahoma"/>
            <family val="2"/>
          </rPr>
          <t>Author:</t>
        </r>
        <r>
          <rPr>
            <sz val="9"/>
            <color indexed="81"/>
            <rFont val="Tahoma"/>
            <family val="2"/>
          </rPr>
          <t xml:space="preserve">
Please enter in the Team Name here.</t>
        </r>
      </text>
    </comment>
    <comment ref="C21" authorId="0" shapeId="0" xr:uid="{00000000-0006-0000-0100-000015000000}">
      <text>
        <r>
          <rPr>
            <b/>
            <sz val="9"/>
            <color indexed="81"/>
            <rFont val="Tahoma"/>
            <family val="2"/>
          </rPr>
          <t>Author:</t>
        </r>
        <r>
          <rPr>
            <sz val="9"/>
            <color indexed="81"/>
            <rFont val="Tahoma"/>
            <family val="2"/>
          </rPr>
          <t xml:space="preserve">
Please select a competition level using the dropdown.</t>
        </r>
      </text>
    </comment>
    <comment ref="D22" authorId="0" shapeId="0" xr:uid="{00000000-0006-0000-0100-000016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23" authorId="0" shapeId="0" xr:uid="{00000000-0006-0000-0100-000017000000}">
      <text>
        <r>
          <rPr>
            <b/>
            <sz val="9"/>
            <color indexed="81"/>
            <rFont val="Tahoma"/>
            <family val="2"/>
          </rPr>
          <t>Author:</t>
        </r>
        <r>
          <rPr>
            <sz val="9"/>
            <color indexed="81"/>
            <rFont val="Tahoma"/>
            <family val="2"/>
          </rPr>
          <t xml:space="preserve">
Please choose "C" if the member is the captain</t>
        </r>
      </text>
    </comment>
    <comment ref="C24" authorId="0" shapeId="0" xr:uid="{00000000-0006-0000-0100-000018000000}">
      <text>
        <r>
          <rPr>
            <b/>
            <sz val="9"/>
            <color indexed="81"/>
            <rFont val="Tahoma"/>
            <family val="2"/>
          </rPr>
          <t>Author:</t>
        </r>
        <r>
          <rPr>
            <sz val="9"/>
            <color indexed="81"/>
            <rFont val="Tahoma"/>
            <family val="2"/>
          </rPr>
          <t xml:space="preserve">
Please choose "C" if the member is the captain</t>
        </r>
      </text>
    </comment>
    <comment ref="C25" authorId="0" shapeId="0" xr:uid="{00000000-0006-0000-0100-000019000000}">
      <text>
        <r>
          <rPr>
            <b/>
            <sz val="9"/>
            <color indexed="81"/>
            <rFont val="Tahoma"/>
            <family val="2"/>
          </rPr>
          <t>Author:</t>
        </r>
        <r>
          <rPr>
            <sz val="9"/>
            <color indexed="81"/>
            <rFont val="Tahoma"/>
            <family val="2"/>
          </rPr>
          <t xml:space="preserve">
Please choose "C" if the member is the captain</t>
        </r>
      </text>
    </comment>
    <comment ref="C26" authorId="0" shapeId="0" xr:uid="{00000000-0006-0000-0100-00001A000000}">
      <text>
        <r>
          <rPr>
            <b/>
            <sz val="9"/>
            <color indexed="81"/>
            <rFont val="Tahoma"/>
            <family val="2"/>
          </rPr>
          <t>Author:</t>
        </r>
        <r>
          <rPr>
            <sz val="9"/>
            <color indexed="81"/>
            <rFont val="Tahoma"/>
            <family val="2"/>
          </rPr>
          <t xml:space="preserve">
Please choose "C" if the member is the captain</t>
        </r>
      </text>
    </comment>
    <comment ref="C27" authorId="0" shapeId="0" xr:uid="{00000000-0006-0000-0100-00001B000000}">
      <text>
        <r>
          <rPr>
            <b/>
            <sz val="9"/>
            <color indexed="81"/>
            <rFont val="Tahoma"/>
            <family val="2"/>
          </rPr>
          <t>Author:</t>
        </r>
        <r>
          <rPr>
            <sz val="9"/>
            <color indexed="81"/>
            <rFont val="Tahoma"/>
            <family val="2"/>
          </rPr>
          <t xml:space="preserve">
Please choose "C" if the member is the captain</t>
        </r>
      </text>
    </comment>
    <comment ref="A29" authorId="0" shapeId="0" xr:uid="{00000000-0006-0000-0100-00001C000000}">
      <text>
        <r>
          <rPr>
            <b/>
            <sz val="9"/>
            <color indexed="81"/>
            <rFont val="Tahoma"/>
            <family val="2"/>
          </rPr>
          <t>Author:</t>
        </r>
        <r>
          <rPr>
            <sz val="9"/>
            <color indexed="81"/>
            <rFont val="Tahoma"/>
            <family val="2"/>
          </rPr>
          <t xml:space="preserve">
Please choose a team (T-1, T-2, T-3…)</t>
        </r>
      </text>
    </comment>
    <comment ref="C29" authorId="0" shapeId="0" xr:uid="{00000000-0006-0000-0100-00001D000000}">
      <text>
        <r>
          <rPr>
            <b/>
            <sz val="9"/>
            <color indexed="81"/>
            <rFont val="Tahoma"/>
            <family val="2"/>
          </rPr>
          <t>Author:</t>
        </r>
        <r>
          <rPr>
            <sz val="9"/>
            <color indexed="81"/>
            <rFont val="Tahoma"/>
            <family val="2"/>
          </rPr>
          <t xml:space="preserve">
Please enter in the Team Name here.</t>
        </r>
      </text>
    </comment>
    <comment ref="C30" authorId="0" shapeId="0" xr:uid="{00000000-0006-0000-0100-00001E000000}">
      <text>
        <r>
          <rPr>
            <b/>
            <sz val="9"/>
            <color indexed="81"/>
            <rFont val="Tahoma"/>
            <family val="2"/>
          </rPr>
          <t>Author:</t>
        </r>
        <r>
          <rPr>
            <sz val="9"/>
            <color indexed="81"/>
            <rFont val="Tahoma"/>
            <family val="2"/>
          </rPr>
          <t xml:space="preserve">
Please select a competition level using the dropdown.</t>
        </r>
      </text>
    </comment>
    <comment ref="D31" authorId="0" shapeId="0" xr:uid="{00000000-0006-0000-0100-00001F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32" authorId="0" shapeId="0" xr:uid="{00000000-0006-0000-0100-000020000000}">
      <text>
        <r>
          <rPr>
            <b/>
            <sz val="9"/>
            <color indexed="81"/>
            <rFont val="Tahoma"/>
            <family val="2"/>
          </rPr>
          <t>Author:</t>
        </r>
        <r>
          <rPr>
            <sz val="9"/>
            <color indexed="81"/>
            <rFont val="Tahoma"/>
            <family val="2"/>
          </rPr>
          <t xml:space="preserve">
Please choose "C" if the member is the captain</t>
        </r>
      </text>
    </comment>
    <comment ref="C33" authorId="0" shapeId="0" xr:uid="{00000000-0006-0000-0100-000021000000}">
      <text>
        <r>
          <rPr>
            <b/>
            <sz val="9"/>
            <color indexed="81"/>
            <rFont val="Tahoma"/>
            <family val="2"/>
          </rPr>
          <t>Author:</t>
        </r>
        <r>
          <rPr>
            <sz val="9"/>
            <color indexed="81"/>
            <rFont val="Tahoma"/>
            <family val="2"/>
          </rPr>
          <t xml:space="preserve">
Please choose "C" if the member is the captain</t>
        </r>
      </text>
    </comment>
    <comment ref="C34" authorId="0" shapeId="0" xr:uid="{00000000-0006-0000-0100-000022000000}">
      <text>
        <r>
          <rPr>
            <b/>
            <sz val="9"/>
            <color indexed="81"/>
            <rFont val="Tahoma"/>
            <family val="2"/>
          </rPr>
          <t>Author:</t>
        </r>
        <r>
          <rPr>
            <sz val="9"/>
            <color indexed="81"/>
            <rFont val="Tahoma"/>
            <family val="2"/>
          </rPr>
          <t xml:space="preserve">
Please choose "C" if the member is the captain</t>
        </r>
      </text>
    </comment>
    <comment ref="C35" authorId="0" shapeId="0" xr:uid="{00000000-0006-0000-0100-000023000000}">
      <text>
        <r>
          <rPr>
            <b/>
            <sz val="9"/>
            <color indexed="81"/>
            <rFont val="Tahoma"/>
            <family val="2"/>
          </rPr>
          <t>Author:</t>
        </r>
        <r>
          <rPr>
            <sz val="9"/>
            <color indexed="81"/>
            <rFont val="Tahoma"/>
            <family val="2"/>
          </rPr>
          <t xml:space="preserve">
Please choose "C" if the member is the captain</t>
        </r>
      </text>
    </comment>
    <comment ref="C36" authorId="0" shapeId="0" xr:uid="{00000000-0006-0000-0100-000024000000}">
      <text>
        <r>
          <rPr>
            <b/>
            <sz val="9"/>
            <color indexed="81"/>
            <rFont val="Tahoma"/>
            <family val="2"/>
          </rPr>
          <t>Author:</t>
        </r>
        <r>
          <rPr>
            <sz val="9"/>
            <color indexed="81"/>
            <rFont val="Tahoma"/>
            <family val="2"/>
          </rPr>
          <t xml:space="preserve">
Please choose "C" if the member is the captain</t>
        </r>
      </text>
    </comment>
    <comment ref="A38" authorId="0" shapeId="0" xr:uid="{00000000-0006-0000-0100-000025000000}">
      <text>
        <r>
          <rPr>
            <b/>
            <sz val="9"/>
            <color indexed="81"/>
            <rFont val="Tahoma"/>
            <family val="2"/>
          </rPr>
          <t>Author:</t>
        </r>
        <r>
          <rPr>
            <sz val="9"/>
            <color indexed="81"/>
            <rFont val="Tahoma"/>
            <family val="2"/>
          </rPr>
          <t xml:space="preserve">
Please choose a team (T-1, T-2, T-3…)</t>
        </r>
      </text>
    </comment>
    <comment ref="C38" authorId="0" shapeId="0" xr:uid="{00000000-0006-0000-0100-000026000000}">
      <text>
        <r>
          <rPr>
            <b/>
            <sz val="9"/>
            <color indexed="81"/>
            <rFont val="Tahoma"/>
            <family val="2"/>
          </rPr>
          <t>Author:</t>
        </r>
        <r>
          <rPr>
            <sz val="9"/>
            <color indexed="81"/>
            <rFont val="Tahoma"/>
            <family val="2"/>
          </rPr>
          <t xml:space="preserve">
Please enter in the Team Name here.</t>
        </r>
      </text>
    </comment>
    <comment ref="C39" authorId="0" shapeId="0" xr:uid="{00000000-0006-0000-0100-000027000000}">
      <text>
        <r>
          <rPr>
            <b/>
            <sz val="9"/>
            <color indexed="81"/>
            <rFont val="Tahoma"/>
            <family val="2"/>
          </rPr>
          <t>Author:</t>
        </r>
        <r>
          <rPr>
            <sz val="9"/>
            <color indexed="81"/>
            <rFont val="Tahoma"/>
            <family val="2"/>
          </rPr>
          <t xml:space="preserve">
Please select a competition level using the dropdown.</t>
        </r>
      </text>
    </comment>
    <comment ref="D40" authorId="0" shapeId="0" xr:uid="{00000000-0006-0000-0100-000028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41" authorId="0" shapeId="0" xr:uid="{00000000-0006-0000-0100-000029000000}">
      <text>
        <r>
          <rPr>
            <b/>
            <sz val="9"/>
            <color indexed="81"/>
            <rFont val="Tahoma"/>
            <family val="2"/>
          </rPr>
          <t>Author:</t>
        </r>
        <r>
          <rPr>
            <sz val="9"/>
            <color indexed="81"/>
            <rFont val="Tahoma"/>
            <family val="2"/>
          </rPr>
          <t xml:space="preserve">
Please choose "C" if the member is the captain</t>
        </r>
      </text>
    </comment>
    <comment ref="C42" authorId="0" shapeId="0" xr:uid="{00000000-0006-0000-0100-00002A000000}">
      <text>
        <r>
          <rPr>
            <b/>
            <sz val="9"/>
            <color indexed="81"/>
            <rFont val="Tahoma"/>
            <family val="2"/>
          </rPr>
          <t>Author:</t>
        </r>
        <r>
          <rPr>
            <sz val="9"/>
            <color indexed="81"/>
            <rFont val="Tahoma"/>
            <family val="2"/>
          </rPr>
          <t xml:space="preserve">
Please choose "C" if the member is the captain</t>
        </r>
      </text>
    </comment>
    <comment ref="C43" authorId="0" shapeId="0" xr:uid="{00000000-0006-0000-0100-00002B000000}">
      <text>
        <r>
          <rPr>
            <b/>
            <sz val="9"/>
            <color indexed="81"/>
            <rFont val="Tahoma"/>
            <family val="2"/>
          </rPr>
          <t>Author:</t>
        </r>
        <r>
          <rPr>
            <sz val="9"/>
            <color indexed="81"/>
            <rFont val="Tahoma"/>
            <family val="2"/>
          </rPr>
          <t xml:space="preserve">
Please choose "C" if the member is the captain</t>
        </r>
      </text>
    </comment>
    <comment ref="C44" authorId="0" shapeId="0" xr:uid="{00000000-0006-0000-0100-00002C000000}">
      <text>
        <r>
          <rPr>
            <b/>
            <sz val="9"/>
            <color indexed="81"/>
            <rFont val="Tahoma"/>
            <family val="2"/>
          </rPr>
          <t>Author:</t>
        </r>
        <r>
          <rPr>
            <sz val="9"/>
            <color indexed="81"/>
            <rFont val="Tahoma"/>
            <family val="2"/>
          </rPr>
          <t xml:space="preserve">
Please choose "C" if the member is the captain</t>
        </r>
      </text>
    </comment>
    <comment ref="C45" authorId="0" shapeId="0" xr:uid="{00000000-0006-0000-0100-00002D000000}">
      <text>
        <r>
          <rPr>
            <b/>
            <sz val="9"/>
            <color indexed="81"/>
            <rFont val="Tahoma"/>
            <family val="2"/>
          </rPr>
          <t>Author:</t>
        </r>
        <r>
          <rPr>
            <sz val="9"/>
            <color indexed="81"/>
            <rFont val="Tahoma"/>
            <family val="2"/>
          </rPr>
          <t xml:space="preserve">
Please choose "C" if the member is the captain</t>
        </r>
      </text>
    </comment>
    <comment ref="A47" authorId="0" shapeId="0" xr:uid="{00000000-0006-0000-0100-00002E000000}">
      <text>
        <r>
          <rPr>
            <b/>
            <sz val="9"/>
            <color indexed="81"/>
            <rFont val="Tahoma"/>
            <family val="2"/>
          </rPr>
          <t>Author:</t>
        </r>
        <r>
          <rPr>
            <sz val="9"/>
            <color indexed="81"/>
            <rFont val="Tahoma"/>
            <family val="2"/>
          </rPr>
          <t xml:space="preserve">
Please choose a team (T-1, T-2, T-3…)</t>
        </r>
      </text>
    </comment>
    <comment ref="C47" authorId="0" shapeId="0" xr:uid="{00000000-0006-0000-0100-00002F000000}">
      <text>
        <r>
          <rPr>
            <b/>
            <sz val="9"/>
            <color indexed="81"/>
            <rFont val="Tahoma"/>
            <family val="2"/>
          </rPr>
          <t>Author:</t>
        </r>
        <r>
          <rPr>
            <sz val="9"/>
            <color indexed="81"/>
            <rFont val="Tahoma"/>
            <family val="2"/>
          </rPr>
          <t xml:space="preserve">
Please enter in the Team Name here.</t>
        </r>
      </text>
    </comment>
    <comment ref="C48" authorId="0" shapeId="0" xr:uid="{00000000-0006-0000-0100-000030000000}">
      <text>
        <r>
          <rPr>
            <b/>
            <sz val="9"/>
            <color indexed="81"/>
            <rFont val="Tahoma"/>
            <family val="2"/>
          </rPr>
          <t>Author:</t>
        </r>
        <r>
          <rPr>
            <sz val="9"/>
            <color indexed="81"/>
            <rFont val="Tahoma"/>
            <family val="2"/>
          </rPr>
          <t xml:space="preserve">
Please select a competition level using the dropdown.</t>
        </r>
      </text>
    </comment>
    <comment ref="D49" authorId="0" shapeId="0" xr:uid="{00000000-0006-0000-0100-000031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50" authorId="0" shapeId="0" xr:uid="{00000000-0006-0000-0100-000032000000}">
      <text>
        <r>
          <rPr>
            <b/>
            <sz val="9"/>
            <color indexed="81"/>
            <rFont val="Tahoma"/>
            <family val="2"/>
          </rPr>
          <t>Author:</t>
        </r>
        <r>
          <rPr>
            <sz val="9"/>
            <color indexed="81"/>
            <rFont val="Tahoma"/>
            <family val="2"/>
          </rPr>
          <t xml:space="preserve">
Please choose "C" if the member is the captain</t>
        </r>
      </text>
    </comment>
    <comment ref="C51" authorId="0" shapeId="0" xr:uid="{00000000-0006-0000-0100-000033000000}">
      <text>
        <r>
          <rPr>
            <b/>
            <sz val="9"/>
            <color indexed="81"/>
            <rFont val="Tahoma"/>
            <family val="2"/>
          </rPr>
          <t>Author:</t>
        </r>
        <r>
          <rPr>
            <sz val="9"/>
            <color indexed="81"/>
            <rFont val="Tahoma"/>
            <family val="2"/>
          </rPr>
          <t xml:space="preserve">
Please choose "C" if the member is the captain</t>
        </r>
      </text>
    </comment>
    <comment ref="C52" authorId="0" shapeId="0" xr:uid="{00000000-0006-0000-0100-000034000000}">
      <text>
        <r>
          <rPr>
            <b/>
            <sz val="9"/>
            <color indexed="81"/>
            <rFont val="Tahoma"/>
            <family val="2"/>
          </rPr>
          <t>Author:</t>
        </r>
        <r>
          <rPr>
            <sz val="9"/>
            <color indexed="81"/>
            <rFont val="Tahoma"/>
            <family val="2"/>
          </rPr>
          <t xml:space="preserve">
Please choose "C" if the member is the captain</t>
        </r>
      </text>
    </comment>
    <comment ref="C53" authorId="0" shapeId="0" xr:uid="{00000000-0006-0000-0100-000035000000}">
      <text>
        <r>
          <rPr>
            <b/>
            <sz val="9"/>
            <color indexed="81"/>
            <rFont val="Tahoma"/>
            <family val="2"/>
          </rPr>
          <t>Author:</t>
        </r>
        <r>
          <rPr>
            <sz val="9"/>
            <color indexed="81"/>
            <rFont val="Tahoma"/>
            <family val="2"/>
          </rPr>
          <t xml:space="preserve">
Please choose "C" if the member is the captain</t>
        </r>
      </text>
    </comment>
    <comment ref="C54" authorId="0" shapeId="0" xr:uid="{00000000-0006-0000-0100-000036000000}">
      <text>
        <r>
          <rPr>
            <b/>
            <sz val="9"/>
            <color indexed="81"/>
            <rFont val="Tahoma"/>
            <family val="2"/>
          </rPr>
          <t>Author:</t>
        </r>
        <r>
          <rPr>
            <sz val="9"/>
            <color indexed="81"/>
            <rFont val="Tahoma"/>
            <family val="2"/>
          </rPr>
          <t xml:space="preserve">
Please choose "C" if the member is the captain</t>
        </r>
      </text>
    </comment>
    <comment ref="A56" authorId="0" shapeId="0" xr:uid="{00000000-0006-0000-0100-000037000000}">
      <text>
        <r>
          <rPr>
            <b/>
            <sz val="9"/>
            <color indexed="81"/>
            <rFont val="Tahoma"/>
            <family val="2"/>
          </rPr>
          <t>Author:</t>
        </r>
        <r>
          <rPr>
            <sz val="9"/>
            <color indexed="81"/>
            <rFont val="Tahoma"/>
            <family val="2"/>
          </rPr>
          <t xml:space="preserve">
Please choose a team (T-1, T-2, T-3…)</t>
        </r>
      </text>
    </comment>
    <comment ref="C56" authorId="0" shapeId="0" xr:uid="{00000000-0006-0000-0100-000038000000}">
      <text>
        <r>
          <rPr>
            <b/>
            <sz val="9"/>
            <color indexed="81"/>
            <rFont val="Tahoma"/>
            <family val="2"/>
          </rPr>
          <t>Author:</t>
        </r>
        <r>
          <rPr>
            <sz val="9"/>
            <color indexed="81"/>
            <rFont val="Tahoma"/>
            <family val="2"/>
          </rPr>
          <t xml:space="preserve">
Please enter in the Team Name here.</t>
        </r>
      </text>
    </comment>
    <comment ref="C57" authorId="0" shapeId="0" xr:uid="{00000000-0006-0000-0100-000039000000}">
      <text>
        <r>
          <rPr>
            <b/>
            <sz val="9"/>
            <color indexed="81"/>
            <rFont val="Tahoma"/>
            <family val="2"/>
          </rPr>
          <t>Author:</t>
        </r>
        <r>
          <rPr>
            <sz val="9"/>
            <color indexed="81"/>
            <rFont val="Tahoma"/>
            <family val="2"/>
          </rPr>
          <t xml:space="preserve">
Please select a competition level using the dropdown.</t>
        </r>
      </text>
    </comment>
    <comment ref="D58" authorId="0" shapeId="0" xr:uid="{00000000-0006-0000-0100-00003A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59" authorId="0" shapeId="0" xr:uid="{00000000-0006-0000-0100-00003B000000}">
      <text>
        <r>
          <rPr>
            <b/>
            <sz val="9"/>
            <color indexed="81"/>
            <rFont val="Tahoma"/>
            <family val="2"/>
          </rPr>
          <t>Author:</t>
        </r>
        <r>
          <rPr>
            <sz val="9"/>
            <color indexed="81"/>
            <rFont val="Tahoma"/>
            <family val="2"/>
          </rPr>
          <t xml:space="preserve">
Please choose "C" if the member is the captain</t>
        </r>
      </text>
    </comment>
    <comment ref="C60" authorId="0" shapeId="0" xr:uid="{00000000-0006-0000-0100-00003C000000}">
      <text>
        <r>
          <rPr>
            <b/>
            <sz val="9"/>
            <color indexed="81"/>
            <rFont val="Tahoma"/>
            <family val="2"/>
          </rPr>
          <t>Author:</t>
        </r>
        <r>
          <rPr>
            <sz val="9"/>
            <color indexed="81"/>
            <rFont val="Tahoma"/>
            <family val="2"/>
          </rPr>
          <t xml:space="preserve">
Please choose "C" if the member is the captain</t>
        </r>
      </text>
    </comment>
    <comment ref="C61" authorId="0" shapeId="0" xr:uid="{00000000-0006-0000-0100-00003D000000}">
      <text>
        <r>
          <rPr>
            <b/>
            <sz val="9"/>
            <color indexed="81"/>
            <rFont val="Tahoma"/>
            <family val="2"/>
          </rPr>
          <t>Author:</t>
        </r>
        <r>
          <rPr>
            <sz val="9"/>
            <color indexed="81"/>
            <rFont val="Tahoma"/>
            <family val="2"/>
          </rPr>
          <t xml:space="preserve">
Please choose "C" if the member is the captain</t>
        </r>
      </text>
    </comment>
    <comment ref="C62" authorId="0" shapeId="0" xr:uid="{00000000-0006-0000-0100-00003E000000}">
      <text>
        <r>
          <rPr>
            <b/>
            <sz val="9"/>
            <color indexed="81"/>
            <rFont val="Tahoma"/>
            <family val="2"/>
          </rPr>
          <t>Author:</t>
        </r>
        <r>
          <rPr>
            <sz val="9"/>
            <color indexed="81"/>
            <rFont val="Tahoma"/>
            <family val="2"/>
          </rPr>
          <t xml:space="preserve">
Please choose "C" if the member is the captain</t>
        </r>
      </text>
    </comment>
    <comment ref="C63" authorId="0" shapeId="0" xr:uid="{00000000-0006-0000-0100-00003F000000}">
      <text>
        <r>
          <rPr>
            <b/>
            <sz val="9"/>
            <color indexed="81"/>
            <rFont val="Tahoma"/>
            <family val="2"/>
          </rPr>
          <t>Author:</t>
        </r>
        <r>
          <rPr>
            <sz val="9"/>
            <color indexed="81"/>
            <rFont val="Tahoma"/>
            <family val="2"/>
          </rPr>
          <t xml:space="preserve">
Please choose "C" if the member is the captain</t>
        </r>
      </text>
    </comment>
    <comment ref="A65" authorId="0" shapeId="0" xr:uid="{00000000-0006-0000-0100-000040000000}">
      <text>
        <r>
          <rPr>
            <b/>
            <sz val="9"/>
            <color indexed="81"/>
            <rFont val="Tahoma"/>
            <family val="2"/>
          </rPr>
          <t>Author:</t>
        </r>
        <r>
          <rPr>
            <sz val="9"/>
            <color indexed="81"/>
            <rFont val="Tahoma"/>
            <family val="2"/>
          </rPr>
          <t xml:space="preserve">
Please choose a team (T-1, T-2, T-3…)</t>
        </r>
      </text>
    </comment>
    <comment ref="C65" authorId="0" shapeId="0" xr:uid="{00000000-0006-0000-0100-000041000000}">
      <text>
        <r>
          <rPr>
            <b/>
            <sz val="9"/>
            <color indexed="81"/>
            <rFont val="Tahoma"/>
            <family val="2"/>
          </rPr>
          <t>Author:</t>
        </r>
        <r>
          <rPr>
            <sz val="9"/>
            <color indexed="81"/>
            <rFont val="Tahoma"/>
            <family val="2"/>
          </rPr>
          <t xml:space="preserve">
Please enter in the Team Name here.</t>
        </r>
      </text>
    </comment>
    <comment ref="C66" authorId="0" shapeId="0" xr:uid="{00000000-0006-0000-0100-000042000000}">
      <text>
        <r>
          <rPr>
            <b/>
            <sz val="9"/>
            <color indexed="81"/>
            <rFont val="Tahoma"/>
            <family val="2"/>
          </rPr>
          <t>Author:</t>
        </r>
        <r>
          <rPr>
            <sz val="9"/>
            <color indexed="81"/>
            <rFont val="Tahoma"/>
            <family val="2"/>
          </rPr>
          <t xml:space="preserve">
Please select a competition level using the dropdown.</t>
        </r>
      </text>
    </comment>
    <comment ref="D67" authorId="0" shapeId="0" xr:uid="{00000000-0006-0000-0100-000043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68" authorId="0" shapeId="0" xr:uid="{00000000-0006-0000-0100-000044000000}">
      <text>
        <r>
          <rPr>
            <b/>
            <sz val="9"/>
            <color indexed="81"/>
            <rFont val="Tahoma"/>
            <family val="2"/>
          </rPr>
          <t>Author:</t>
        </r>
        <r>
          <rPr>
            <sz val="9"/>
            <color indexed="81"/>
            <rFont val="Tahoma"/>
            <family val="2"/>
          </rPr>
          <t xml:space="preserve">
Please choose "C" if the member is the captain</t>
        </r>
      </text>
    </comment>
    <comment ref="C69" authorId="0" shapeId="0" xr:uid="{00000000-0006-0000-0100-000045000000}">
      <text>
        <r>
          <rPr>
            <b/>
            <sz val="9"/>
            <color indexed="81"/>
            <rFont val="Tahoma"/>
            <family val="2"/>
          </rPr>
          <t>Author:</t>
        </r>
        <r>
          <rPr>
            <sz val="9"/>
            <color indexed="81"/>
            <rFont val="Tahoma"/>
            <family val="2"/>
          </rPr>
          <t xml:space="preserve">
Please choose "C" if the member is the captain</t>
        </r>
      </text>
    </comment>
    <comment ref="C70" authorId="0" shapeId="0" xr:uid="{00000000-0006-0000-0100-000046000000}">
      <text>
        <r>
          <rPr>
            <b/>
            <sz val="9"/>
            <color indexed="81"/>
            <rFont val="Tahoma"/>
            <family val="2"/>
          </rPr>
          <t>Author:</t>
        </r>
        <r>
          <rPr>
            <sz val="9"/>
            <color indexed="81"/>
            <rFont val="Tahoma"/>
            <family val="2"/>
          </rPr>
          <t xml:space="preserve">
Please choose "C" if the member is the captain</t>
        </r>
      </text>
    </comment>
    <comment ref="C71" authorId="0" shapeId="0" xr:uid="{00000000-0006-0000-0100-000047000000}">
      <text>
        <r>
          <rPr>
            <b/>
            <sz val="9"/>
            <color indexed="81"/>
            <rFont val="Tahoma"/>
            <family val="2"/>
          </rPr>
          <t>Author:</t>
        </r>
        <r>
          <rPr>
            <sz val="9"/>
            <color indexed="81"/>
            <rFont val="Tahoma"/>
            <family val="2"/>
          </rPr>
          <t xml:space="preserve">
Please choose "C" if the member is the captain</t>
        </r>
      </text>
    </comment>
    <comment ref="C72" authorId="0" shapeId="0" xr:uid="{00000000-0006-0000-0100-000048000000}">
      <text>
        <r>
          <rPr>
            <b/>
            <sz val="9"/>
            <color indexed="81"/>
            <rFont val="Tahoma"/>
            <family val="2"/>
          </rPr>
          <t>Author:</t>
        </r>
        <r>
          <rPr>
            <sz val="9"/>
            <color indexed="81"/>
            <rFont val="Tahoma"/>
            <family val="2"/>
          </rPr>
          <t xml:space="preserve">
Please choose "C" if the member is the captain</t>
        </r>
      </text>
    </comment>
    <comment ref="A74" authorId="0" shapeId="0" xr:uid="{00000000-0006-0000-0100-000049000000}">
      <text>
        <r>
          <rPr>
            <b/>
            <sz val="9"/>
            <color indexed="81"/>
            <rFont val="Tahoma"/>
            <family val="2"/>
          </rPr>
          <t>Author:</t>
        </r>
        <r>
          <rPr>
            <sz val="9"/>
            <color indexed="81"/>
            <rFont val="Tahoma"/>
            <family val="2"/>
          </rPr>
          <t xml:space="preserve">
Please choose a team (T-1, T-2, T-3…)</t>
        </r>
      </text>
    </comment>
    <comment ref="C74" authorId="0" shapeId="0" xr:uid="{00000000-0006-0000-0100-00004A000000}">
      <text>
        <r>
          <rPr>
            <b/>
            <sz val="9"/>
            <color indexed="81"/>
            <rFont val="Tahoma"/>
            <family val="2"/>
          </rPr>
          <t>Author:</t>
        </r>
        <r>
          <rPr>
            <sz val="9"/>
            <color indexed="81"/>
            <rFont val="Tahoma"/>
            <family val="2"/>
          </rPr>
          <t xml:space="preserve">
Please enter in the Team Name here.</t>
        </r>
      </text>
    </comment>
    <comment ref="C75" authorId="0" shapeId="0" xr:uid="{00000000-0006-0000-0100-00004B000000}">
      <text>
        <r>
          <rPr>
            <b/>
            <sz val="9"/>
            <color indexed="81"/>
            <rFont val="Tahoma"/>
            <family val="2"/>
          </rPr>
          <t>Author:</t>
        </r>
        <r>
          <rPr>
            <sz val="9"/>
            <color indexed="81"/>
            <rFont val="Tahoma"/>
            <family val="2"/>
          </rPr>
          <t xml:space="preserve">
Please select a competition level using the dropdown.</t>
        </r>
      </text>
    </comment>
    <comment ref="D76" authorId="0" shapeId="0" xr:uid="{00000000-0006-0000-0100-00004C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77" authorId="0" shapeId="0" xr:uid="{00000000-0006-0000-0100-00004D000000}">
      <text>
        <r>
          <rPr>
            <b/>
            <sz val="9"/>
            <color indexed="81"/>
            <rFont val="Tahoma"/>
            <family val="2"/>
          </rPr>
          <t>Author:</t>
        </r>
        <r>
          <rPr>
            <sz val="9"/>
            <color indexed="81"/>
            <rFont val="Tahoma"/>
            <family val="2"/>
          </rPr>
          <t xml:space="preserve">
Please choose "C" if the member is the captain</t>
        </r>
      </text>
    </comment>
    <comment ref="C78" authorId="0" shapeId="0" xr:uid="{00000000-0006-0000-0100-00004E000000}">
      <text>
        <r>
          <rPr>
            <b/>
            <sz val="9"/>
            <color indexed="81"/>
            <rFont val="Tahoma"/>
            <family val="2"/>
          </rPr>
          <t>Author:</t>
        </r>
        <r>
          <rPr>
            <sz val="9"/>
            <color indexed="81"/>
            <rFont val="Tahoma"/>
            <family val="2"/>
          </rPr>
          <t xml:space="preserve">
Please choose "C" if the member is the captain</t>
        </r>
      </text>
    </comment>
    <comment ref="C79" authorId="0" shapeId="0" xr:uid="{00000000-0006-0000-0100-00004F000000}">
      <text>
        <r>
          <rPr>
            <b/>
            <sz val="9"/>
            <color indexed="81"/>
            <rFont val="Tahoma"/>
            <family val="2"/>
          </rPr>
          <t>Author:</t>
        </r>
        <r>
          <rPr>
            <sz val="9"/>
            <color indexed="81"/>
            <rFont val="Tahoma"/>
            <family val="2"/>
          </rPr>
          <t xml:space="preserve">
Please choose "C" if the member is the captain</t>
        </r>
      </text>
    </comment>
    <comment ref="C80" authorId="0" shapeId="0" xr:uid="{00000000-0006-0000-0100-000050000000}">
      <text>
        <r>
          <rPr>
            <b/>
            <sz val="9"/>
            <color indexed="81"/>
            <rFont val="Tahoma"/>
            <family val="2"/>
          </rPr>
          <t>Author:</t>
        </r>
        <r>
          <rPr>
            <sz val="9"/>
            <color indexed="81"/>
            <rFont val="Tahoma"/>
            <family val="2"/>
          </rPr>
          <t xml:space="preserve">
Please choose "C" if the member is the captain</t>
        </r>
      </text>
    </comment>
    <comment ref="C81" authorId="0" shapeId="0" xr:uid="{00000000-0006-0000-0100-000051000000}">
      <text>
        <r>
          <rPr>
            <b/>
            <sz val="9"/>
            <color indexed="81"/>
            <rFont val="Tahoma"/>
            <family val="2"/>
          </rPr>
          <t>Author:</t>
        </r>
        <r>
          <rPr>
            <sz val="9"/>
            <color indexed="81"/>
            <rFont val="Tahoma"/>
            <family val="2"/>
          </rPr>
          <t xml:space="preserve">
Please choose "C" if the member is the captain</t>
        </r>
      </text>
    </comment>
    <comment ref="A83" authorId="0" shapeId="0" xr:uid="{00000000-0006-0000-0100-000052000000}">
      <text>
        <r>
          <rPr>
            <b/>
            <sz val="9"/>
            <color indexed="81"/>
            <rFont val="Tahoma"/>
            <family val="2"/>
          </rPr>
          <t>Author:</t>
        </r>
        <r>
          <rPr>
            <sz val="9"/>
            <color indexed="81"/>
            <rFont val="Tahoma"/>
            <family val="2"/>
          </rPr>
          <t xml:space="preserve">
Please choose a team (T-1, T-2, T-3…)</t>
        </r>
      </text>
    </comment>
    <comment ref="C83" authorId="0" shapeId="0" xr:uid="{00000000-0006-0000-0100-000053000000}">
      <text>
        <r>
          <rPr>
            <b/>
            <sz val="9"/>
            <color indexed="81"/>
            <rFont val="Tahoma"/>
            <family val="2"/>
          </rPr>
          <t>Author:</t>
        </r>
        <r>
          <rPr>
            <sz val="9"/>
            <color indexed="81"/>
            <rFont val="Tahoma"/>
            <family val="2"/>
          </rPr>
          <t xml:space="preserve">
Please enter in the Team Name here.</t>
        </r>
      </text>
    </comment>
    <comment ref="C84" authorId="0" shapeId="0" xr:uid="{00000000-0006-0000-0100-000054000000}">
      <text>
        <r>
          <rPr>
            <b/>
            <sz val="9"/>
            <color indexed="81"/>
            <rFont val="Tahoma"/>
            <family val="2"/>
          </rPr>
          <t>Author:</t>
        </r>
        <r>
          <rPr>
            <sz val="9"/>
            <color indexed="81"/>
            <rFont val="Tahoma"/>
            <family val="2"/>
          </rPr>
          <t xml:space="preserve">
Please select a competition level using the dropdown.</t>
        </r>
      </text>
    </comment>
    <comment ref="D85" authorId="0" shapeId="0" xr:uid="{00000000-0006-0000-0100-000055000000}">
      <text>
        <r>
          <rPr>
            <b/>
            <sz val="9"/>
            <color indexed="81"/>
            <rFont val="Tahoma"/>
            <family val="2"/>
          </rPr>
          <t>Author:</t>
        </r>
        <r>
          <rPr>
            <sz val="9"/>
            <color indexed="81"/>
            <rFont val="Tahoma"/>
            <family val="2"/>
          </rPr>
          <t xml:space="preserve">
Age as of January 1 year of competition. NOTE: If planning on becoming eligible for Championships the following year, PC age should be January 1 the following year.</t>
        </r>
      </text>
    </comment>
    <comment ref="C86" authorId="0" shapeId="0" xr:uid="{00000000-0006-0000-0100-000056000000}">
      <text>
        <r>
          <rPr>
            <b/>
            <sz val="9"/>
            <color indexed="81"/>
            <rFont val="Tahoma"/>
            <family val="2"/>
          </rPr>
          <t>Author:</t>
        </r>
        <r>
          <rPr>
            <sz val="9"/>
            <color indexed="81"/>
            <rFont val="Tahoma"/>
            <family val="2"/>
          </rPr>
          <t xml:space="preserve">
Please choose "C" if the member is the captain</t>
        </r>
      </text>
    </comment>
    <comment ref="C87" authorId="0" shapeId="0" xr:uid="{00000000-0006-0000-0100-000057000000}">
      <text>
        <r>
          <rPr>
            <b/>
            <sz val="9"/>
            <color indexed="81"/>
            <rFont val="Tahoma"/>
            <family val="2"/>
          </rPr>
          <t>Author:</t>
        </r>
        <r>
          <rPr>
            <sz val="9"/>
            <color indexed="81"/>
            <rFont val="Tahoma"/>
            <family val="2"/>
          </rPr>
          <t xml:space="preserve">
Please choose "C" if the member is the captain</t>
        </r>
      </text>
    </comment>
    <comment ref="C88" authorId="0" shapeId="0" xr:uid="{00000000-0006-0000-0100-000058000000}">
      <text>
        <r>
          <rPr>
            <b/>
            <sz val="9"/>
            <color indexed="81"/>
            <rFont val="Tahoma"/>
            <family val="2"/>
          </rPr>
          <t>Author:</t>
        </r>
        <r>
          <rPr>
            <sz val="9"/>
            <color indexed="81"/>
            <rFont val="Tahoma"/>
            <family val="2"/>
          </rPr>
          <t xml:space="preserve">
Please choose "C" if the member is the captain</t>
        </r>
      </text>
    </comment>
    <comment ref="C89" authorId="0" shapeId="0" xr:uid="{00000000-0006-0000-0100-000059000000}">
      <text>
        <r>
          <rPr>
            <b/>
            <sz val="9"/>
            <color indexed="81"/>
            <rFont val="Tahoma"/>
            <family val="2"/>
          </rPr>
          <t>Author:</t>
        </r>
        <r>
          <rPr>
            <sz val="9"/>
            <color indexed="81"/>
            <rFont val="Tahoma"/>
            <family val="2"/>
          </rPr>
          <t xml:space="preserve">
Please choose "C" if the member is the captain</t>
        </r>
      </text>
    </comment>
    <comment ref="C90" authorId="0" shapeId="0" xr:uid="{00000000-0006-0000-0100-00005A000000}">
      <text>
        <r>
          <rPr>
            <b/>
            <sz val="9"/>
            <color indexed="81"/>
            <rFont val="Tahoma"/>
            <family val="2"/>
          </rPr>
          <t>Author:</t>
        </r>
        <r>
          <rPr>
            <sz val="9"/>
            <color indexed="81"/>
            <rFont val="Tahoma"/>
            <family val="2"/>
          </rPr>
          <t xml:space="preserve">
Please choose "C" if the member is the captain</t>
        </r>
      </text>
    </comment>
  </commentList>
</comments>
</file>

<file path=xl/sharedStrings.xml><?xml version="1.0" encoding="utf-8"?>
<sst xmlns="http://schemas.openxmlformats.org/spreadsheetml/2006/main" count="539" uniqueCount="124">
  <si>
    <t>Walk-Trot</t>
  </si>
  <si>
    <t>Novice</t>
  </si>
  <si>
    <t>Intermediate</t>
  </si>
  <si>
    <t>Advanced</t>
  </si>
  <si>
    <t>Junior</t>
  </si>
  <si>
    <t>Senior</t>
  </si>
  <si>
    <t>Divisions</t>
  </si>
  <si>
    <t>Competition</t>
  </si>
  <si>
    <t>Levels</t>
  </si>
  <si>
    <t>T-1</t>
  </si>
  <si>
    <t>Horse Management</t>
  </si>
  <si>
    <t>Pinny #</t>
  </si>
  <si>
    <t>Competitor (C=Captain)</t>
  </si>
  <si>
    <t>PC Age</t>
  </si>
  <si>
    <t>Mount</t>
  </si>
  <si>
    <t>Mounted Cert.</t>
  </si>
  <si>
    <t>HM Cert.</t>
  </si>
  <si>
    <t>Notes</t>
  </si>
  <si>
    <t>Set Up &amp; Safety</t>
  </si>
  <si>
    <t>Turnout</t>
  </si>
  <si>
    <t>Required Equipment</t>
  </si>
  <si>
    <t>Daily 1</t>
  </si>
  <si>
    <t>Daily 2</t>
  </si>
  <si>
    <t>Daily 3</t>
  </si>
  <si>
    <t>HM Ind.</t>
  </si>
  <si>
    <t>HM Penalties</t>
  </si>
  <si>
    <t>Record HM scores to the right. Leave blank if no rider.</t>
  </si>
  <si>
    <t>STABLE MANAGER</t>
  </si>
  <si>
    <t>T-2</t>
  </si>
  <si>
    <t>T-3</t>
  </si>
  <si>
    <t>T-4</t>
  </si>
  <si>
    <t>T-5</t>
  </si>
  <si>
    <t>T-6</t>
  </si>
  <si>
    <t>T-7</t>
  </si>
  <si>
    <t>T-8</t>
  </si>
  <si>
    <t>T-9</t>
  </si>
  <si>
    <t>T-10</t>
  </si>
  <si>
    <t>T-11</t>
  </si>
  <si>
    <t>T-12</t>
  </si>
  <si>
    <t>T-13</t>
  </si>
  <si>
    <t>T-14</t>
  </si>
  <si>
    <t>T-15</t>
  </si>
  <si>
    <t>T-16</t>
  </si>
  <si>
    <t>T-17</t>
  </si>
  <si>
    <t>T-18</t>
  </si>
  <si>
    <t>T-19</t>
  </si>
  <si>
    <t>T-20</t>
  </si>
  <si>
    <t>Captain Options</t>
  </si>
  <si>
    <t>C</t>
  </si>
  <si>
    <t>hm Certification Options</t>
  </si>
  <si>
    <t>UR</t>
  </si>
  <si>
    <t>D1</t>
  </si>
  <si>
    <t>D2</t>
  </si>
  <si>
    <t>D3</t>
  </si>
  <si>
    <t>C1</t>
  </si>
  <si>
    <t>C2</t>
  </si>
  <si>
    <t>Mounted Cert</t>
  </si>
  <si>
    <t>Going to Champs</t>
  </si>
  <si>
    <t>HB</t>
  </si>
  <si>
    <t>Yes</t>
  </si>
  <si>
    <t>H/HA</t>
  </si>
  <si>
    <t>No</t>
  </si>
  <si>
    <t>Unsure</t>
  </si>
  <si>
    <t>Teams</t>
  </si>
  <si>
    <t>Team Levels</t>
  </si>
  <si>
    <t>Team Division</t>
  </si>
  <si>
    <t>C+</t>
  </si>
  <si>
    <t>C3</t>
  </si>
  <si>
    <t>B</t>
  </si>
  <si>
    <t>A</t>
  </si>
  <si>
    <t>Competitor Name</t>
  </si>
  <si>
    <t>Pinny</t>
  </si>
  <si>
    <t>HM Cert</t>
  </si>
  <si>
    <t>Chukka 2</t>
  </si>
  <si>
    <t>Chukka 1</t>
  </si>
  <si>
    <t>Chukka 3</t>
  </si>
  <si>
    <t>Chukka 4</t>
  </si>
  <si>
    <t>Chukka 5</t>
  </si>
  <si>
    <t>Chukka 6</t>
  </si>
  <si>
    <t>Chukka 7</t>
  </si>
  <si>
    <t>Chukka 8</t>
  </si>
  <si>
    <t>Chukka 9</t>
  </si>
  <si>
    <t>Chukka 10</t>
  </si>
  <si>
    <t>Total</t>
  </si>
  <si>
    <t>Team</t>
  </si>
  <si>
    <t>Team Name</t>
  </si>
  <si>
    <t>Division</t>
  </si>
  <si>
    <t>Day 1</t>
  </si>
  <si>
    <t>Day 2</t>
  </si>
  <si>
    <t>Day 3</t>
  </si>
  <si>
    <t>Total Riding Score</t>
  </si>
  <si>
    <t># Chukkas Played</t>
  </si>
  <si>
    <t>HM Bonus</t>
  </si>
  <si>
    <t>TOTAL</t>
  </si>
  <si>
    <t>HM Placing</t>
  </si>
  <si>
    <t>OVERALL PLACING</t>
  </si>
  <si>
    <t>Walk trot placing</t>
  </si>
  <si>
    <t>novice placing</t>
  </si>
  <si>
    <t>Intermediate placing</t>
  </si>
  <si>
    <t>Intermediate scores</t>
  </si>
  <si>
    <t>Advanced Placing</t>
  </si>
  <si>
    <t>Advanced Scores</t>
  </si>
  <si>
    <t>Points</t>
  </si>
  <si>
    <t>Placing</t>
  </si>
  <si>
    <t>Valk trot scores</t>
  </si>
  <si>
    <t>OTHER score</t>
  </si>
  <si>
    <t>hm Walk trot placing</t>
  </si>
  <si>
    <t>HM Valk trot scores</t>
  </si>
  <si>
    <t xml:space="preserve"> novice scores</t>
  </si>
  <si>
    <t>novice placing HM</t>
  </si>
  <si>
    <t>novice scores HM</t>
  </si>
  <si>
    <t>Intermediate placing HM</t>
  </si>
  <si>
    <t>Intermediate scores HM</t>
  </si>
  <si>
    <t>Advanced Placing HM</t>
  </si>
  <si>
    <t>Advanced Scores HM</t>
  </si>
  <si>
    <t>Walk Trot</t>
  </si>
  <si>
    <t># of Chukkas</t>
  </si>
  <si>
    <t>Team Name &amp; Club/Center:</t>
  </si>
  <si>
    <t>Club/Center</t>
  </si>
  <si>
    <t>Name of Rally</t>
  </si>
  <si>
    <t>OTHER</t>
  </si>
  <si>
    <t>Competition Divisions</t>
  </si>
  <si>
    <t>Rally Name</t>
  </si>
  <si>
    <t>Team Competition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</si>
</sst>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22"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0"/>
      <name val="Calibri"/>
      <family val="2"/>
      <scheme val="minor"/>
    </font>
    <font>
      <sz val="10.5"/>
      <color theme="1"/>
      <name val="Calibri"/>
      <family val="2"/>
      <scheme val="minor"/>
    </font>
    <font>
      <b/>
      <sz val="10.5"/>
      <color theme="1"/>
      <name val="Calibri"/>
      <family val="2"/>
      <scheme val="minor"/>
    </font>
    <font>
      <sz val="10"/>
      <color theme="1"/>
      <name val="Calibri"/>
      <family val="2"/>
      <scheme val="minor"/>
    </font>
    <font>
      <sz val="9"/>
      <color theme="1"/>
      <name val="Calibri"/>
      <family val="2"/>
      <scheme val="minor"/>
    </font>
    <font>
      <b/>
      <sz val="20"/>
      <color theme="0"/>
      <name val="Calibri"/>
      <family val="2"/>
      <scheme val="minor"/>
    </font>
    <font>
      <b/>
      <sz val="9"/>
      <color indexed="81"/>
      <name val="Tahoma"/>
      <family val="2"/>
    </font>
    <font>
      <sz val="9"/>
      <color indexed="81"/>
      <name val="Tahoma"/>
      <family val="2"/>
    </font>
    <font>
      <b/>
      <sz val="20"/>
      <color rgb="FF4AB6AE"/>
      <name val="Calibri"/>
      <family val="2"/>
      <scheme val="minor"/>
    </font>
    <font>
      <b/>
      <sz val="16"/>
      <color theme="1"/>
      <name val="Calibri"/>
      <family val="2"/>
      <scheme val="minor"/>
    </font>
    <font>
      <sz val="11"/>
      <color rgb="FFFF0000"/>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
      <b/>
      <sz val="12"/>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4AB6AE"/>
        <bgColor indexed="64"/>
      </patternFill>
    </fill>
    <fill>
      <patternFill patternType="solid">
        <fgColor theme="2"/>
        <bgColor indexed="64"/>
      </patternFill>
    </fill>
    <fill>
      <patternFill patternType="solid">
        <fgColor rgb="FFB8E2DF"/>
        <bgColor indexed="64"/>
      </patternFill>
    </fill>
    <fill>
      <patternFill patternType="solid">
        <fgColor rgb="FFDCF0EF"/>
        <bgColor indexed="64"/>
      </patternFill>
    </fill>
    <fill>
      <patternFill patternType="lightGray">
        <fgColor rgb="FFDCF0EF"/>
        <bgColor auto="1"/>
      </patternFill>
    </fill>
    <fill>
      <patternFill patternType="solid">
        <fgColor rgb="FFEDF7F7"/>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27">
    <xf numFmtId="0" fontId="0" fillId="0" borderId="0" xfId="0"/>
    <xf numFmtId="0" fontId="0" fillId="2" borderId="0" xfId="0" applyFill="1"/>
    <xf numFmtId="0" fontId="0" fillId="2" borderId="0" xfId="0" applyFill="1" applyAlignment="1">
      <alignment horizontal="center"/>
    </xf>
    <xf numFmtId="0" fontId="0" fillId="2" borderId="0" xfId="0" applyFill="1" applyProtection="1">
      <protection locked="0"/>
    </xf>
    <xf numFmtId="0" fontId="0" fillId="4" borderId="11" xfId="0" applyFill="1" applyBorder="1" applyAlignment="1" applyProtection="1">
      <alignment vertical="center"/>
    </xf>
    <xf numFmtId="0" fontId="0" fillId="4" borderId="1" xfId="0" applyFill="1" applyBorder="1" applyAlignment="1" applyProtection="1">
      <alignment vertical="center" wrapText="1"/>
    </xf>
    <xf numFmtId="0" fontId="7" fillId="2" borderId="11" xfId="0" applyFont="1" applyFill="1" applyBorder="1" applyAlignment="1" applyProtection="1">
      <alignment horizontal="center"/>
      <protection locked="0"/>
    </xf>
    <xf numFmtId="0" fontId="7" fillId="2" borderId="1" xfId="0" applyFont="1" applyFill="1" applyBorder="1" applyProtection="1">
      <protection locked="0"/>
    </xf>
    <xf numFmtId="0" fontId="7" fillId="2" borderId="1" xfId="0" applyFont="1" applyFill="1" applyBorder="1" applyAlignment="1" applyProtection="1">
      <alignment horizontal="center"/>
      <protection locked="0"/>
    </xf>
    <xf numFmtId="0" fontId="0" fillId="2" borderId="1" xfId="0" applyFill="1" applyBorder="1" applyProtection="1">
      <protection locked="0"/>
    </xf>
    <xf numFmtId="0" fontId="7" fillId="2" borderId="13" xfId="0" applyFont="1" applyFill="1" applyBorder="1" applyAlignment="1" applyProtection="1">
      <alignment horizontal="center"/>
      <protection locked="0"/>
    </xf>
    <xf numFmtId="0" fontId="7" fillId="2" borderId="14" xfId="0" applyFont="1" applyFill="1" applyBorder="1" applyProtection="1">
      <protection locked="0"/>
    </xf>
    <xf numFmtId="0" fontId="0" fillId="2" borderId="14" xfId="0" applyFill="1" applyBorder="1" applyProtection="1">
      <protection locked="0"/>
    </xf>
    <xf numFmtId="0" fontId="0" fillId="4" borderId="14" xfId="0" applyFill="1" applyBorder="1" applyProtection="1">
      <protection locked="0"/>
    </xf>
    <xf numFmtId="0" fontId="0" fillId="2" borderId="0" xfId="0" applyFill="1" applyAlignment="1" applyProtection="1">
      <alignment horizontal="center"/>
      <protection locked="0"/>
    </xf>
    <xf numFmtId="0" fontId="3" fillId="2" borderId="0" xfId="0" applyFont="1" applyFill="1" applyProtection="1">
      <protection locked="0"/>
    </xf>
    <xf numFmtId="0" fontId="3" fillId="2" borderId="0" xfId="0" applyFont="1" applyFill="1" applyBorder="1" applyAlignment="1" applyProtection="1">
      <alignment horizontal="center"/>
      <protection locked="0"/>
    </xf>
    <xf numFmtId="0" fontId="3" fillId="2" borderId="0" xfId="0" applyFont="1" applyFill="1" applyBorder="1" applyProtection="1">
      <protection locked="0"/>
    </xf>
    <xf numFmtId="0" fontId="2" fillId="2" borderId="0" xfId="0" applyFont="1" applyFill="1" applyProtection="1">
      <protection locked="0"/>
    </xf>
    <xf numFmtId="0" fontId="5" fillId="2" borderId="32"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0" fillId="6" borderId="1" xfId="0" applyFill="1" applyBorder="1" applyAlignment="1" applyProtection="1">
      <alignment horizontal="center"/>
    </xf>
    <xf numFmtId="0" fontId="0" fillId="6" borderId="14" xfId="0" applyFill="1" applyBorder="1" applyAlignment="1" applyProtection="1">
      <alignment horizontal="center"/>
    </xf>
    <xf numFmtId="0" fontId="7" fillId="4" borderId="7" xfId="0" applyFont="1" applyFill="1" applyBorder="1" applyAlignment="1" applyProtection="1">
      <alignment horizontal="center" vertical="center"/>
    </xf>
    <xf numFmtId="0" fontId="7" fillId="4" borderId="2" xfId="0" applyFont="1" applyFill="1" applyBorder="1" applyAlignment="1" applyProtection="1">
      <alignment vertical="center"/>
    </xf>
    <xf numFmtId="0" fontId="7" fillId="4" borderId="2"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0" fillId="2" borderId="0" xfId="0" applyFill="1" applyAlignment="1" applyProtection="1">
      <alignment vertical="center"/>
    </xf>
    <xf numFmtId="0" fontId="0" fillId="4" borderId="12" xfId="0" applyFill="1" applyBorder="1" applyAlignment="1" applyProtection="1">
      <alignment vertical="center" wrapText="1"/>
    </xf>
    <xf numFmtId="0" fontId="0" fillId="2" borderId="0" xfId="0" applyFill="1" applyAlignment="1">
      <alignment vertical="center"/>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1" fillId="4" borderId="11" xfId="0" applyFont="1" applyFill="1" applyBorder="1" applyAlignment="1" applyProtection="1">
      <alignment horizontal="center" vertical="center"/>
    </xf>
    <xf numFmtId="0" fontId="1" fillId="4" borderId="1" xfId="0" applyFont="1" applyFill="1" applyBorder="1" applyProtection="1"/>
    <xf numFmtId="0" fontId="1" fillId="4" borderId="1" xfId="0" applyFont="1" applyFill="1" applyBorder="1" applyAlignment="1" applyProtection="1">
      <alignment horizontal="center" vertical="center"/>
    </xf>
    <xf numFmtId="0" fontId="1" fillId="4" borderId="21" xfId="0" applyFont="1" applyFill="1" applyBorder="1" applyAlignment="1" applyProtection="1">
      <alignment horizontal="center" vertical="center"/>
    </xf>
    <xf numFmtId="0" fontId="0" fillId="8" borderId="11" xfId="0" applyFill="1" applyBorder="1" applyAlignment="1" applyProtection="1">
      <alignment horizontal="center" vertical="center"/>
    </xf>
    <xf numFmtId="0" fontId="0" fillId="8" borderId="1" xfId="0" applyFill="1" applyBorder="1" applyAlignment="1" applyProtection="1">
      <alignment horizontal="center" vertical="center"/>
    </xf>
    <xf numFmtId="0" fontId="0" fillId="8" borderId="21"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6" borderId="18" xfId="0" applyFill="1" applyBorder="1" applyAlignment="1" applyProtection="1">
      <alignment horizontal="center" vertical="center"/>
    </xf>
    <xf numFmtId="0" fontId="0" fillId="6" borderId="34" xfId="0" applyFill="1" applyBorder="1" applyAlignment="1" applyProtection="1">
      <alignment horizontal="center" vertical="center"/>
    </xf>
    <xf numFmtId="0" fontId="1" fillId="4" borderId="39" xfId="0" applyFont="1" applyFill="1" applyBorder="1" applyAlignment="1">
      <alignment horizontal="center"/>
    </xf>
    <xf numFmtId="0" fontId="1"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1" xfId="0" applyFont="1" applyFill="1" applyBorder="1" applyAlignment="1" applyProtection="1">
      <alignment vertical="center"/>
      <protection locked="0"/>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4" borderId="44" xfId="0"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18" fillId="2" borderId="0" xfId="0" applyFont="1" applyFill="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4" fillId="2" borderId="0" xfId="0" applyFont="1" applyFill="1" applyProtection="1">
      <protection locked="0"/>
    </xf>
    <xf numFmtId="0" fontId="14" fillId="2" borderId="1" xfId="0" applyFont="1" applyFill="1" applyBorder="1" applyProtection="1">
      <protection locked="0"/>
    </xf>
    <xf numFmtId="0" fontId="14" fillId="2" borderId="0" xfId="0" applyFont="1" applyFill="1" applyBorder="1" applyProtection="1">
      <protection locked="0"/>
    </xf>
    <xf numFmtId="0" fontId="0" fillId="4" borderId="40" xfId="0" applyFill="1" applyBorder="1" applyAlignment="1">
      <alignment horizontal="center" vertical="center" wrapText="1"/>
    </xf>
    <xf numFmtId="0" fontId="7" fillId="2" borderId="14"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4" fillId="3" borderId="2" xfId="0" applyFont="1" applyFill="1" applyBorder="1" applyAlignment="1" applyProtection="1">
      <alignment horizontal="center" wrapText="1"/>
      <protection locked="0"/>
    </xf>
    <xf numFmtId="0" fontId="4" fillId="3" borderId="1" xfId="0" applyFont="1" applyFill="1" applyBorder="1" applyProtection="1">
      <protection locked="0"/>
    </xf>
    <xf numFmtId="0" fontId="4" fillId="3" borderId="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 xfId="0" applyFill="1" applyBorder="1" applyAlignment="1" applyProtection="1">
      <alignment horizontal="center"/>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0" fontId="14" fillId="2" borderId="1" xfId="0" applyFont="1" applyFill="1" applyBorder="1" applyAlignment="1" applyProtection="1">
      <alignment wrapText="1"/>
      <protection locked="0"/>
    </xf>
    <xf numFmtId="0" fontId="0" fillId="2" borderId="0" xfId="0" applyFill="1" applyAlignment="1" applyProtection="1">
      <alignment horizontal="center" vertical="center"/>
    </xf>
    <xf numFmtId="0" fontId="0" fillId="2" borderId="0" xfId="0" applyFill="1" applyProtection="1"/>
    <xf numFmtId="0" fontId="15" fillId="4" borderId="33" xfId="0" applyFont="1" applyFill="1" applyBorder="1" applyAlignment="1" applyProtection="1">
      <alignment horizontal="center"/>
    </xf>
    <xf numFmtId="0" fontId="4" fillId="3" borderId="1"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2" fillId="2" borderId="0" xfId="0" applyFont="1" applyFill="1" applyBorder="1" applyProtection="1">
      <protection locked="0"/>
    </xf>
    <xf numFmtId="0" fontId="1" fillId="4" borderId="5" xfId="0" applyFont="1" applyFill="1" applyBorder="1" applyAlignment="1">
      <alignment horizontal="center"/>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0" fillId="2" borderId="0" xfId="0" applyFill="1" applyBorder="1" applyAlignment="1" applyProtection="1">
      <alignment horizontal="center"/>
      <protection locked="0"/>
    </xf>
    <xf numFmtId="0" fontId="0" fillId="4" borderId="48" xfId="0" applyFill="1" applyBorder="1" applyAlignment="1" applyProtection="1">
      <alignment horizontal="center" vertical="center"/>
    </xf>
    <xf numFmtId="0" fontId="0" fillId="2" borderId="49" xfId="0" applyFill="1" applyBorder="1" applyAlignment="1" applyProtection="1">
      <alignment horizontal="center"/>
      <protection locked="0"/>
    </xf>
    <xf numFmtId="0" fontId="0" fillId="2" borderId="50" xfId="0" applyFill="1" applyBorder="1" applyAlignment="1" applyProtection="1">
      <alignment horizontal="center"/>
      <protection locked="0"/>
    </xf>
    <xf numFmtId="0" fontId="20" fillId="0" borderId="0" xfId="0" applyFont="1" applyAlignment="1">
      <alignment horizontal="center" vertical="center"/>
    </xf>
    <xf numFmtId="0" fontId="21" fillId="0" borderId="0" xfId="0" applyFont="1"/>
    <xf numFmtId="0" fontId="0" fillId="0" borderId="11" xfId="0" applyBorder="1" applyAlignment="1">
      <alignment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vertical="center"/>
    </xf>
    <xf numFmtId="0" fontId="0" fillId="0" borderId="8" xfId="0" applyBorder="1" applyAlignment="1">
      <alignment horizontal="center" vertical="center"/>
    </xf>
    <xf numFmtId="0" fontId="1" fillId="2" borderId="3" xfId="0" applyFont="1" applyFill="1" applyBorder="1" applyAlignment="1" applyProtection="1">
      <alignment vertical="center"/>
      <protection locked="0"/>
    </xf>
    <xf numFmtId="0" fontId="0" fillId="2" borderId="3" xfId="0" applyFill="1" applyBorder="1" applyProtection="1">
      <protection locked="0"/>
    </xf>
    <xf numFmtId="0" fontId="14" fillId="2" borderId="3" xfId="0" applyFont="1" applyFill="1" applyBorder="1" applyProtection="1">
      <protection locked="0"/>
    </xf>
    <xf numFmtId="0" fontId="1" fillId="2" borderId="2" xfId="0" applyFont="1" applyFill="1" applyBorder="1" applyAlignment="1" applyProtection="1">
      <alignment vertical="center"/>
      <protection locked="0"/>
    </xf>
    <xf numFmtId="0" fontId="14" fillId="2" borderId="2" xfId="0" applyFont="1" applyFill="1" applyBorder="1" applyProtection="1">
      <protection locked="0"/>
    </xf>
    <xf numFmtId="0" fontId="14" fillId="2" borderId="21" xfId="0" applyFont="1" applyFill="1" applyBorder="1" applyAlignment="1" applyProtection="1">
      <alignment wrapText="1"/>
      <protection locked="0"/>
    </xf>
    <xf numFmtId="0" fontId="1" fillId="4" borderId="39"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1" fillId="4" borderId="39" xfId="0" applyFont="1" applyFill="1" applyBorder="1" applyAlignment="1" applyProtection="1">
      <alignment vertical="center"/>
    </xf>
    <xf numFmtId="0" fontId="1" fillId="4" borderId="40" xfId="0" applyFont="1" applyFill="1" applyBorder="1" applyAlignment="1" applyProtection="1">
      <alignment vertical="center"/>
    </xf>
    <xf numFmtId="0" fontId="1" fillId="4" borderId="40" xfId="0" applyFont="1" applyFill="1" applyBorder="1" applyAlignment="1" applyProtection="1">
      <alignment vertical="center" wrapText="1"/>
      <protection locked="0"/>
    </xf>
    <xf numFmtId="0" fontId="15" fillId="4" borderId="40" xfId="0" applyFont="1" applyFill="1" applyBorder="1" applyAlignment="1" applyProtection="1">
      <alignment horizontal="center" wrapText="1"/>
    </xf>
    <xf numFmtId="0" fontId="1" fillId="4" borderId="40" xfId="0" applyFont="1" applyFill="1" applyBorder="1" applyAlignment="1" applyProtection="1">
      <alignment horizontal="center" wrapText="1"/>
    </xf>
    <xf numFmtId="0" fontId="16" fillId="4" borderId="40" xfId="0" applyFont="1" applyFill="1" applyBorder="1" applyAlignment="1" applyProtection="1">
      <alignment horizontal="center" vertical="center" wrapText="1"/>
    </xf>
    <xf numFmtId="0" fontId="16" fillId="4" borderId="44" xfId="0" applyFont="1" applyFill="1" applyBorder="1" applyAlignment="1" applyProtection="1">
      <alignment horizontal="center" vertical="center" wrapText="1"/>
    </xf>
    <xf numFmtId="0" fontId="1" fillId="4" borderId="39" xfId="0" applyFont="1" applyFill="1" applyBorder="1"/>
    <xf numFmtId="0" fontId="1" fillId="4" borderId="40" xfId="0" applyFont="1" applyFill="1" applyBorder="1"/>
    <xf numFmtId="0" fontId="1" fillId="4" borderId="44" xfId="0" applyFont="1" applyFill="1" applyBorder="1"/>
    <xf numFmtId="0" fontId="1" fillId="4" borderId="44" xfId="0" applyFont="1" applyFill="1" applyBorder="1" applyAlignment="1">
      <alignment horizontal="center" vertical="center"/>
    </xf>
    <xf numFmtId="0" fontId="4" fillId="3" borderId="21"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0" fillId="2" borderId="47" xfId="0" applyFill="1" applyBorder="1" applyAlignment="1" applyProtection="1">
      <alignment horizontal="center"/>
      <protection locked="0"/>
    </xf>
    <xf numFmtId="0" fontId="19" fillId="0" borderId="21" xfId="0"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wrapText="1"/>
    </xf>
    <xf numFmtId="0" fontId="8" fillId="4" borderId="13" xfId="0" applyFont="1" applyFill="1" applyBorder="1" applyAlignment="1" applyProtection="1">
      <alignment horizontal="center" wrapText="1"/>
    </xf>
    <xf numFmtId="0" fontId="9" fillId="5" borderId="12"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7" fillId="4" borderId="15" xfId="0" applyFont="1" applyFill="1" applyBorder="1" applyAlignment="1" applyProtection="1">
      <alignment horizontal="center"/>
    </xf>
    <xf numFmtId="0" fontId="7" fillId="4" borderId="16" xfId="0" applyFont="1" applyFill="1" applyBorder="1" applyAlignment="1" applyProtection="1">
      <alignment horizontal="center"/>
    </xf>
    <xf numFmtId="0" fontId="1" fillId="4" borderId="27"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28" xfId="0" applyFont="1" applyFill="1" applyBorder="1" applyAlignment="1" applyProtection="1">
      <alignment horizontal="center" vertical="center"/>
    </xf>
    <xf numFmtId="0" fontId="1" fillId="4" borderId="29" xfId="0" applyFont="1" applyFill="1" applyBorder="1" applyAlignment="1" applyProtection="1">
      <alignment horizontal="center" vertical="center"/>
    </xf>
    <xf numFmtId="0" fontId="1" fillId="4" borderId="30" xfId="0" applyFont="1" applyFill="1" applyBorder="1" applyAlignment="1" applyProtection="1">
      <alignment horizontal="center" vertical="center"/>
    </xf>
    <xf numFmtId="0" fontId="1" fillId="4" borderId="31" xfId="0" applyFont="1" applyFill="1" applyBorder="1" applyAlignment="1" applyProtection="1">
      <alignment horizontal="center" vertical="center"/>
    </xf>
    <xf numFmtId="0" fontId="6" fillId="4" borderId="25" xfId="0" applyFont="1" applyFill="1" applyBorder="1" applyAlignment="1" applyProtection="1">
      <alignment horizontal="center"/>
    </xf>
    <xf numFmtId="0" fontId="6" fillId="4" borderId="23" xfId="0" applyFont="1" applyFill="1" applyBorder="1" applyAlignment="1" applyProtection="1">
      <alignment horizontal="center"/>
    </xf>
    <xf numFmtId="0" fontId="6" fillId="2" borderId="21" xfId="0" applyFont="1" applyFill="1" applyBorder="1" applyAlignment="1" applyProtection="1">
      <alignment horizontal="center"/>
      <protection locked="0"/>
    </xf>
    <xf numFmtId="0" fontId="6" fillId="2" borderId="22" xfId="0" applyFont="1" applyFill="1" applyBorder="1" applyAlignment="1" applyProtection="1">
      <alignment horizontal="center"/>
      <protection locked="0"/>
    </xf>
    <xf numFmtId="0" fontId="6" fillId="2" borderId="26" xfId="0" applyFont="1" applyFill="1" applyBorder="1" applyAlignment="1" applyProtection="1">
      <alignment horizontal="center"/>
      <protection locked="0"/>
    </xf>
    <xf numFmtId="0" fontId="6" fillId="2" borderId="34" xfId="0" applyFont="1" applyFill="1" applyBorder="1" applyAlignment="1" applyProtection="1">
      <alignment horizontal="center"/>
      <protection locked="0"/>
    </xf>
    <xf numFmtId="0" fontId="6" fillId="2" borderId="35" xfId="0" applyFont="1" applyFill="1" applyBorder="1" applyAlignment="1" applyProtection="1">
      <alignment horizontal="center"/>
      <protection locked="0"/>
    </xf>
    <xf numFmtId="0" fontId="6" fillId="2" borderId="36" xfId="0" applyFont="1" applyFill="1" applyBorder="1" applyAlignment="1" applyProtection="1">
      <alignment horizontal="center"/>
      <protection locked="0"/>
    </xf>
    <xf numFmtId="0" fontId="6" fillId="2" borderId="45" xfId="0" applyFont="1" applyFill="1" applyBorder="1" applyAlignment="1" applyProtection="1">
      <alignment horizontal="center"/>
      <protection locked="0"/>
    </xf>
    <xf numFmtId="0" fontId="12" fillId="7" borderId="4" xfId="0"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xf>
    <xf numFmtId="0" fontId="12" fillId="7" borderId="5" xfId="0" applyFont="1" applyFill="1" applyBorder="1" applyAlignment="1" applyProtection="1">
      <alignment horizontal="center" vertical="center"/>
    </xf>
    <xf numFmtId="0" fontId="12" fillId="7" borderId="6" xfId="0" applyFont="1" applyFill="1" applyBorder="1" applyAlignment="1" applyProtection="1">
      <alignment horizontal="center" vertical="center"/>
    </xf>
    <xf numFmtId="0" fontId="1" fillId="4" borderId="41" xfId="0" applyFont="1" applyFill="1" applyBorder="1" applyAlignment="1">
      <alignment horizontal="center"/>
    </xf>
    <xf numFmtId="0" fontId="1" fillId="4" borderId="5" xfId="0" applyFont="1" applyFill="1" applyBorder="1" applyAlignment="1">
      <alignment horizontal="center"/>
    </xf>
    <xf numFmtId="0" fontId="1" fillId="4" borderId="42" xfId="0" applyFont="1" applyFill="1" applyBorder="1" applyAlignment="1">
      <alignment horizontal="center"/>
    </xf>
    <xf numFmtId="0" fontId="13" fillId="6" borderId="20" xfId="0" applyFont="1" applyFill="1" applyBorder="1" applyAlignment="1" applyProtection="1">
      <alignment horizontal="center" vertical="center"/>
    </xf>
    <xf numFmtId="0" fontId="13" fillId="6" borderId="12" xfId="0" applyFont="1" applyFill="1" applyBorder="1" applyAlignment="1" applyProtection="1">
      <alignment horizontal="center" vertical="center"/>
    </xf>
    <xf numFmtId="0" fontId="13" fillId="6" borderId="17" xfId="0" applyFont="1" applyFill="1" applyBorder="1" applyAlignment="1" applyProtection="1">
      <alignment horizontal="center" vertical="center"/>
    </xf>
    <xf numFmtId="0" fontId="13" fillId="2" borderId="20"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0" fillId="8" borderId="21" xfId="0" applyFill="1" applyBorder="1" applyAlignment="1" applyProtection="1">
      <alignment horizontal="center"/>
    </xf>
    <xf numFmtId="0" fontId="0" fillId="8" borderId="23" xfId="0" applyFill="1" applyBorder="1" applyAlignment="1" applyProtection="1">
      <alignment horizontal="center"/>
    </xf>
    <xf numFmtId="0" fontId="0" fillId="4" borderId="15" xfId="0" applyFill="1" applyBorder="1" applyAlignment="1" applyProtection="1">
      <alignment horizontal="center"/>
    </xf>
    <xf numFmtId="0" fontId="0" fillId="4" borderId="16" xfId="0" applyFill="1" applyBorder="1" applyAlignment="1" applyProtection="1">
      <alignment horizontal="center"/>
    </xf>
    <xf numFmtId="0" fontId="13" fillId="2" borderId="19"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6" borderId="34" xfId="0" applyFill="1" applyBorder="1" applyAlignment="1" applyProtection="1">
      <alignment horizontal="center"/>
    </xf>
    <xf numFmtId="0" fontId="0" fillId="6" borderId="35" xfId="0" applyFill="1" applyBorder="1" applyAlignment="1" applyProtection="1">
      <alignment horizontal="center"/>
    </xf>
    <xf numFmtId="0" fontId="0" fillId="6" borderId="36" xfId="0" applyFill="1" applyBorder="1" applyAlignment="1" applyProtection="1">
      <alignment horizontal="center"/>
    </xf>
    <xf numFmtId="0" fontId="13" fillId="2" borderId="18"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51" xfId="0" applyFont="1" applyFill="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8" fillId="2" borderId="33"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3" fillId="9" borderId="19" xfId="0" applyFont="1" applyFill="1" applyBorder="1" applyAlignment="1" applyProtection="1">
      <alignment horizontal="center" vertical="center"/>
    </xf>
    <xf numFmtId="0" fontId="13" fillId="9" borderId="1" xfId="0" applyFont="1" applyFill="1" applyBorder="1" applyAlignment="1" applyProtection="1">
      <alignment horizontal="center" vertical="center"/>
    </xf>
    <xf numFmtId="0" fontId="13" fillId="9" borderId="14" xfId="0" applyFont="1" applyFill="1" applyBorder="1" applyAlignment="1" applyProtection="1">
      <alignment horizontal="center" vertical="center"/>
    </xf>
    <xf numFmtId="0" fontId="1" fillId="2" borderId="32" xfId="0" applyFont="1" applyFill="1" applyBorder="1" applyAlignment="1" applyProtection="1">
      <alignment horizontal="center" vertical="center"/>
      <protection locked="0"/>
    </xf>
    <xf numFmtId="0" fontId="1" fillId="2" borderId="37" xfId="0" applyFont="1" applyFill="1" applyBorder="1" applyAlignment="1" applyProtection="1">
      <alignment horizontal="center" vertical="center"/>
      <protection locked="0"/>
    </xf>
    <xf numFmtId="0" fontId="1" fillId="2" borderId="53" xfId="0" applyFont="1" applyFill="1" applyBorder="1" applyAlignment="1" applyProtection="1">
      <alignment horizontal="center" vertical="center"/>
      <protection locked="0"/>
    </xf>
    <xf numFmtId="0" fontId="13" fillId="9" borderId="18" xfId="0" applyFont="1" applyFill="1" applyBorder="1" applyAlignment="1" applyProtection="1">
      <alignment horizontal="center" vertical="center"/>
    </xf>
    <xf numFmtId="0" fontId="13" fillId="9" borderId="11" xfId="0" applyFont="1" applyFill="1" applyBorder="1" applyAlignment="1" applyProtection="1">
      <alignment horizontal="center" vertical="center"/>
    </xf>
    <xf numFmtId="0" fontId="13" fillId="9" borderId="13" xfId="0" applyFont="1" applyFill="1" applyBorder="1" applyAlignment="1" applyProtection="1">
      <alignment horizontal="center" vertical="center"/>
    </xf>
    <xf numFmtId="164" fontId="13" fillId="9" borderId="33" xfId="0" applyNumberFormat="1" applyFont="1" applyFill="1" applyBorder="1" applyAlignment="1" applyProtection="1">
      <alignment horizontal="center" vertical="center"/>
    </xf>
    <xf numFmtId="164" fontId="13" fillId="9" borderId="38" xfId="0" applyNumberFormat="1" applyFont="1" applyFill="1" applyBorder="1" applyAlignment="1" applyProtection="1">
      <alignment horizontal="center" vertical="center"/>
    </xf>
    <xf numFmtId="164" fontId="13" fillId="9" borderId="46" xfId="0" applyNumberFormat="1" applyFont="1" applyFill="1" applyBorder="1" applyAlignment="1" applyProtection="1">
      <alignment horizontal="center" vertical="center"/>
    </xf>
    <xf numFmtId="0" fontId="13" fillId="6" borderId="19"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14" xfId="0" applyFont="1" applyFill="1" applyBorder="1" applyAlignment="1" applyProtection="1">
      <alignment horizontal="center" vertical="center"/>
    </xf>
    <xf numFmtId="0" fontId="1" fillId="4" borderId="41"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1" fillId="4" borderId="42" xfId="0" applyFont="1" applyFill="1" applyBorder="1" applyAlignment="1" applyProtection="1">
      <alignment horizontal="center" vertical="center"/>
    </xf>
    <xf numFmtId="0" fontId="17" fillId="4" borderId="4" xfId="0" applyFont="1" applyFill="1" applyBorder="1" applyAlignment="1">
      <alignment horizont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 fillId="4" borderId="1" xfId="0" applyFont="1" applyFill="1" applyBorder="1" applyAlignment="1" applyProtection="1">
      <alignment horizontal="left"/>
    </xf>
    <xf numFmtId="0" fontId="0" fillId="8" borderId="21" xfId="0" applyFill="1" applyBorder="1" applyAlignment="1" applyProtection="1">
      <alignment horizontal="left"/>
    </xf>
    <xf numFmtId="0" fontId="0" fillId="8" borderId="23" xfId="0" applyFill="1" applyBorder="1" applyAlignment="1" applyProtection="1">
      <alignment horizontal="left"/>
    </xf>
    <xf numFmtId="0" fontId="0" fillId="4" borderId="15" xfId="0" applyFill="1" applyBorder="1" applyAlignment="1" applyProtection="1">
      <alignment horizontal="left"/>
    </xf>
    <xf numFmtId="0" fontId="0" fillId="4" borderId="16" xfId="0" applyFill="1" applyBorder="1" applyAlignment="1" applyProtection="1">
      <alignment horizontal="left"/>
    </xf>
    <xf numFmtId="0" fontId="0" fillId="2" borderId="0" xfId="0" applyFill="1" applyAlignment="1" applyProtection="1">
      <alignment horizontal="left"/>
      <protection locked="0"/>
    </xf>
    <xf numFmtId="4" fontId="13" fillId="6" borderId="33" xfId="0" applyNumberFormat="1" applyFont="1" applyFill="1" applyBorder="1" applyAlignment="1" applyProtection="1">
      <alignment horizontal="center" vertical="center"/>
    </xf>
    <xf numFmtId="4" fontId="13" fillId="6" borderId="38" xfId="0" applyNumberFormat="1" applyFont="1" applyFill="1" applyBorder="1" applyAlignment="1" applyProtection="1">
      <alignment horizontal="center" vertical="center"/>
    </xf>
    <xf numFmtId="4" fontId="13" fillId="6" borderId="46" xfId="0" applyNumberFormat="1" applyFont="1" applyFill="1" applyBorder="1" applyAlignment="1" applyProtection="1">
      <alignment horizontal="center" vertical="center"/>
    </xf>
    <xf numFmtId="2" fontId="13" fillId="5" borderId="33" xfId="0" applyNumberFormat="1" applyFont="1" applyFill="1" applyBorder="1" applyAlignment="1" applyProtection="1">
      <alignment horizontal="center" vertical="center"/>
    </xf>
    <xf numFmtId="2" fontId="13" fillId="5" borderId="38" xfId="0" applyNumberFormat="1" applyFont="1" applyFill="1" applyBorder="1" applyAlignment="1" applyProtection="1">
      <alignment horizontal="center" vertical="center"/>
    </xf>
    <xf numFmtId="2" fontId="13" fillId="5" borderId="46" xfId="0" applyNumberFormat="1" applyFont="1" applyFill="1" applyBorder="1" applyAlignment="1" applyProtection="1">
      <alignment horizontal="center" vertical="center"/>
    </xf>
    <xf numFmtId="164" fontId="13" fillId="9" borderId="55" xfId="0" applyNumberFormat="1" applyFont="1" applyFill="1" applyBorder="1" applyAlignment="1" applyProtection="1">
      <alignment horizontal="center" vertical="center"/>
    </xf>
    <xf numFmtId="164" fontId="13" fillId="9" borderId="56" xfId="0" applyNumberFormat="1" applyFont="1" applyFill="1" applyBorder="1" applyAlignment="1" applyProtection="1">
      <alignment horizontal="center" vertical="center"/>
    </xf>
    <xf numFmtId="164" fontId="13" fillId="9" borderId="57" xfId="0" applyNumberFormat="1" applyFont="1" applyFill="1" applyBorder="1" applyAlignment="1" applyProtection="1">
      <alignment horizontal="center" vertical="center"/>
    </xf>
  </cellXfs>
  <cellStyles count="1">
    <cellStyle name="Normal" xfId="0" builtinId="0"/>
  </cellStyles>
  <dxfs count="19">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D3EDEB"/>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
      <fill>
        <patternFill>
          <bgColor rgb="FFB8E2DF"/>
        </patternFill>
      </fill>
    </dxf>
  </dxfs>
  <tableStyles count="0" defaultTableStyle="TableStyleMedium2" defaultPivotStyle="PivotStyleLight16"/>
  <colors>
    <mruColors>
      <color rgb="FFB8E2DF"/>
      <color rgb="FF4AB6AE"/>
      <color rgb="FFFEDEE0"/>
      <color rgb="FFEDF7F7"/>
      <color rgb="FFDCF0EF"/>
      <color rgb="FFD3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ailto:scoring@ponyclub.org" TargetMode="External"/></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38100</xdr:rowOff>
    </xdr:from>
    <xdr:to>
      <xdr:col>11</xdr:col>
      <xdr:colOff>600074</xdr:colOff>
      <xdr:row>0</xdr:row>
      <xdr:rowOff>523875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9" y="38100"/>
          <a:ext cx="6924675" cy="485775"/>
        </a:xfrm>
        <a:prstGeom prst="rect">
          <a:avLst/>
        </a:prstGeom>
        <a:solidFill>
          <a:srgbClr val="4AB6AE"/>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chemeClr val="bg1"/>
              </a:solidFill>
            </a:rPr>
            <a:t>Welcome</a:t>
          </a:r>
          <a:r>
            <a:rPr lang="en-US" sz="1800" b="1" baseline="0">
              <a:solidFill>
                <a:schemeClr val="bg1"/>
              </a:solidFill>
            </a:rPr>
            <a:t> to the Polocrosse Scoresheet!</a:t>
          </a:r>
          <a:endParaRPr lang="en-US" sz="1800" b="1">
            <a:solidFill>
              <a:schemeClr val="bg1"/>
            </a:solidFill>
          </a:endParaRPr>
        </a:p>
      </xdr:txBody>
    </xdr:sp>
    <xdr:clientData/>
  </xdr:twoCellAnchor>
  <xdr:twoCellAnchor>
    <xdr:from>
      <xdr:col>0</xdr:col>
      <xdr:colOff>76200</xdr:colOff>
      <xdr:row>0</xdr:row>
      <xdr:rowOff>638175</xdr:rowOff>
    </xdr:from>
    <xdr:to>
      <xdr:col>12</xdr:col>
      <xdr:colOff>0</xdr:colOff>
      <xdr:row>0</xdr:row>
      <xdr:rowOff>1104900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200" y="638175"/>
          <a:ext cx="5953125" cy="4667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read through</a:t>
          </a:r>
          <a:r>
            <a:rPr lang="en-US" sz="1100" baseline="0"/>
            <a:t> all the instructions before using the spreadsheet. Enter the name of the Rally in the space provided below. </a:t>
          </a:r>
        </a:p>
      </xdr:txBody>
    </xdr:sp>
    <xdr:clientData/>
  </xdr:twoCellAnchor>
  <xdr:twoCellAnchor>
    <xdr:from>
      <xdr:col>0</xdr:col>
      <xdr:colOff>66675</xdr:colOff>
      <xdr:row>3</xdr:row>
      <xdr:rowOff>1076325</xdr:rowOff>
    </xdr:from>
    <xdr:to>
      <xdr:col>11</xdr:col>
      <xdr:colOff>600075</xdr:colOff>
      <xdr:row>7</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6675" y="2400300"/>
          <a:ext cx="5953125" cy="80009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is designed with 4 Competition Levels that are listed in the table below. If</a:t>
          </a:r>
          <a:r>
            <a:rPr lang="en-US" sz="1100" baseline="0"/>
            <a:t> there are any edits to the levels, please do so here. On the left side of the table you'll see the # of chukkas played per competition level. Please enter in the # of chukkas played. If there are no chukkas played for that division, please leave it blank. </a:t>
          </a:r>
          <a:endParaRPr lang="en-US" sz="1100"/>
        </a:p>
      </xdr:txBody>
    </xdr:sp>
    <xdr:clientData/>
  </xdr:twoCellAnchor>
  <xdr:twoCellAnchor>
    <xdr:from>
      <xdr:col>0</xdr:col>
      <xdr:colOff>123825</xdr:colOff>
      <xdr:row>24</xdr:row>
      <xdr:rowOff>47625</xdr:rowOff>
    </xdr:from>
    <xdr:to>
      <xdr:col>12</xdr:col>
      <xdr:colOff>47625</xdr:colOff>
      <xdr:row>39</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23825" y="6010275"/>
          <a:ext cx="5953125" cy="28098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dk1"/>
              </a:solidFill>
              <a:effectLst/>
              <a:latin typeface="+mn-lt"/>
              <a:ea typeface="+mn-ea"/>
              <a:cs typeface="+mn-cs"/>
            </a:rPr>
            <a:t>Teams &amp; HM</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Enter in all information about each team member in the white spaces provided (all teal and grey spaces are locked to protect formulas and formatting).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the team is not a full team, please leave those paces blank UNLESS there is a "Ghost" rider. Please label the space as "Ghost Rider". Any spaces with a red upper right corner have a helpful hint provided for you. To see the hint, hover over the cell with the curser.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As you notice, there is an "Other" scoring column. You may use this column for any additional bonus scores or penalty points NOT attached to Horse Management (points for educational workshop, points for being awesome, points for loving polocrosse, yellow card penalty, etc...). If there is no use for bonus points or penalty points, you may leave the cell blank.</a:t>
          </a:r>
          <a:endParaRPr lang="en-US">
            <a:effectLst/>
          </a:endParaRPr>
        </a:p>
        <a:p>
          <a:endParaRPr lang="en-US">
            <a:effectLst/>
          </a:endParaRPr>
        </a:p>
        <a:p>
          <a:r>
            <a:rPr lang="en-US" sz="1100" baseline="0">
              <a:solidFill>
                <a:schemeClr val="dk1"/>
              </a:solidFill>
              <a:effectLst/>
              <a:latin typeface="+mn-lt"/>
              <a:ea typeface="+mn-ea"/>
              <a:cs typeface="+mn-cs"/>
            </a:rPr>
            <a:t>The Horse Management scores will also be kept on this sheet. There is a table next to each of the teams to place the HM scores for the duration of the competition. All white spaces are editable.</a:t>
          </a:r>
          <a:endParaRPr lang="en-US">
            <a:effectLst/>
          </a:endParaRPr>
        </a:p>
        <a:p>
          <a:endParaRPr lang="en-US" sz="1100" baseline="0"/>
        </a:p>
        <a:p>
          <a:endParaRPr lang="en-US" sz="1100"/>
        </a:p>
      </xdr:txBody>
    </xdr:sp>
    <xdr:clientData/>
  </xdr:twoCellAnchor>
  <xdr:twoCellAnchor>
    <xdr:from>
      <xdr:col>0</xdr:col>
      <xdr:colOff>114300</xdr:colOff>
      <xdr:row>39</xdr:row>
      <xdr:rowOff>85725</xdr:rowOff>
    </xdr:from>
    <xdr:to>
      <xdr:col>12</xdr:col>
      <xdr:colOff>38100</xdr:colOff>
      <xdr:row>44</xdr:row>
      <xdr:rowOff>9525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14300" y="8905875"/>
          <a:ext cx="5953125" cy="8858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Day 1, Day 2, Day 3</a:t>
          </a:r>
        </a:p>
        <a:p>
          <a:r>
            <a:rPr lang="en-US" sz="1100"/>
            <a:t>Enter</a:t>
          </a:r>
          <a:r>
            <a:rPr lang="en-US" sz="1100" baseline="0"/>
            <a:t> the points for the Chukka (4 points if they win, 2 points if they tie, 0 points if they loose). All information from the Team's &amp; HM tab that is pertainent will be carried over to these three tabs. Again, grey and teal colored cells are locked for formulas and formatting. </a:t>
          </a:r>
        </a:p>
        <a:p>
          <a:endParaRPr lang="en-US" sz="1100"/>
        </a:p>
      </xdr:txBody>
    </xdr:sp>
    <xdr:clientData/>
  </xdr:twoCellAnchor>
  <xdr:twoCellAnchor>
    <xdr:from>
      <xdr:col>0</xdr:col>
      <xdr:colOff>133350</xdr:colOff>
      <xdr:row>44</xdr:row>
      <xdr:rowOff>66675</xdr:rowOff>
    </xdr:from>
    <xdr:to>
      <xdr:col>12</xdr:col>
      <xdr:colOff>57150</xdr:colOff>
      <xdr:row>48</xdr:row>
      <xdr:rowOff>114300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350" y="9848850"/>
          <a:ext cx="5953125" cy="8096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Team Scores</a:t>
          </a:r>
        </a:p>
        <a:p>
          <a:r>
            <a:rPr lang="en-US" sz="1100" baseline="0"/>
            <a:t>This tab will display ALL TEAMS, their overall scores, their HM scores, and how they rank out of ALL teams. There is nothing on this page you need to input. All the calculations are pulled from the Day 1, 2, 3 tabs and Teams &amp; HM tab. </a:t>
          </a:r>
        </a:p>
        <a:p>
          <a:endParaRPr lang="en-US" sz="1100" baseline="0"/>
        </a:p>
        <a:p>
          <a:endParaRPr lang="en-US" sz="1100"/>
        </a:p>
      </xdr:txBody>
    </xdr:sp>
    <xdr:clientData/>
  </xdr:twoCellAnchor>
  <xdr:twoCellAnchor>
    <xdr:from>
      <xdr:col>0</xdr:col>
      <xdr:colOff>85725</xdr:colOff>
      <xdr:row>13</xdr:row>
      <xdr:rowOff>47625</xdr:rowOff>
    </xdr:from>
    <xdr:to>
      <xdr:col>12</xdr:col>
      <xdr:colOff>9525</xdr:colOff>
      <xdr:row>14</xdr:row>
      <xdr:rowOff>152400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85725" y="3209925"/>
          <a:ext cx="5762625" cy="2952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Please</a:t>
          </a:r>
          <a:r>
            <a:rPr lang="en-US" sz="1100" baseline="0"/>
            <a:t> enter in the clubs/centers who are participating in this rally below. </a:t>
          </a:r>
          <a:endParaRPr lang="en-US" sz="1100"/>
        </a:p>
      </xdr:txBody>
    </xdr:sp>
    <xdr:clientData/>
  </xdr:twoCellAnchor>
  <xdr:twoCellAnchor>
    <xdr:from>
      <xdr:col>0</xdr:col>
      <xdr:colOff>123825</xdr:colOff>
      <xdr:row>53</xdr:row>
      <xdr:rowOff>133349</xdr:rowOff>
    </xdr:from>
    <xdr:to>
      <xdr:col>12</xdr:col>
      <xdr:colOff>47625</xdr:colOff>
      <xdr:row>56</xdr:row>
      <xdr:rowOff>161924</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000-000009000000}"/>
            </a:ext>
          </a:extLst>
        </xdr:cNvPr>
        <xdr:cNvSpPr txBox="1"/>
      </xdr:nvSpPr>
      <xdr:spPr>
        <a:xfrm>
          <a:off x="123825" y="11630024"/>
          <a:ext cx="5953125" cy="6000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a:t>This</a:t>
          </a:r>
          <a:r>
            <a:rPr lang="en-US" sz="1100" baseline="0"/>
            <a:t> scoresheet is monitored by the USPC National Office. </a:t>
          </a:r>
          <a:r>
            <a:rPr lang="en-US" sz="1100"/>
            <a:t>Any issues,</a:t>
          </a:r>
          <a:r>
            <a:rPr lang="en-US" sz="1100" baseline="0"/>
            <a:t> questions, or suggestions about the spreadsheet can be sent to scoring@ponyclub.org</a:t>
          </a:r>
        </a:p>
      </xdr:txBody>
    </xdr:sp>
    <xdr:clientData/>
  </xdr:twoCellAnchor>
  <xdr:twoCellAnchor editAs="oneCell">
    <xdr:from>
      <xdr:col>8</xdr:col>
      <xdr:colOff>228600</xdr:colOff>
      <xdr:row>7</xdr:row>
      <xdr:rowOff>180975</xdr:rowOff>
    </xdr:from>
    <xdr:to>
      <xdr:col>10</xdr:col>
      <xdr:colOff>200025</xdr:colOff>
      <xdr:row>13</xdr:row>
      <xdr:rowOff>0</xdr:rowOff>
    </xdr:to>
    <xdr:pic>
      <xdr:nvPicPr>
        <xdr:cNvPr id="10" name="Picture 9" descr="https://www.ponyclub.org/ContentImages/Activities/Rulebooks/polocrosse225.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9025" y="1971675"/>
          <a:ext cx="1190625"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7</xdr:row>
      <xdr:rowOff>133350</xdr:rowOff>
    </xdr:from>
    <xdr:to>
      <xdr:col>5</xdr:col>
      <xdr:colOff>28575</xdr:colOff>
      <xdr:row>12</xdr:row>
      <xdr:rowOff>152400</xdr:rowOff>
    </xdr:to>
    <xdr:pic>
      <xdr:nvPicPr>
        <xdr:cNvPr id="11" name="Picture 10" descr="https://www.ponyclub.org/ContentImages/Activities/Rulebooks/polocrosse225.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209550" y="1924050"/>
          <a:ext cx="12573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142875</xdr:colOff>
      <xdr:row>49</xdr:row>
      <xdr:rowOff>0</xdr:rowOff>
    </xdr:from>
    <xdr:to>
      <xdr:col>12</xdr:col>
      <xdr:colOff>66675</xdr:colOff>
      <xdr:row>53</xdr:row>
      <xdr:rowOff>66675</xdr:rowOff>
    </xdr:to>
    <xdr:sp macro="" textlink="">
      <xdr:nvSpPr>
        <xdr:cNvPr id="12" name="TextBox 11">
          <a:extLst>
            <a:ext uri="{FF2B5EF4-FFF2-40B4-BE49-F238E27FC236}">
              <a16:creationId xmlns:a16="http://schemas.microsoft.com/office/drawing/2014/main" id="{1538FD0E-9614-4B69-B869-C72EA2DDD566}"/>
            </a:ext>
          </a:extLst>
        </xdr:cNvPr>
        <xdr:cNvSpPr txBox="1"/>
      </xdr:nvSpPr>
      <xdr:spPr>
        <a:xfrm>
          <a:off x="142875" y="10734675"/>
          <a:ext cx="5953125" cy="8286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i="0" u="none" strike="noStrike">
              <a:solidFill>
                <a:schemeClr val="dk1"/>
              </a:solidFill>
              <a:effectLst/>
              <a:latin typeface="+mn-lt"/>
              <a:ea typeface="+mn-ea"/>
              <a:cs typeface="+mn-cs"/>
            </a:rPr>
            <a:t>Division Placings</a:t>
          </a:r>
          <a:r>
            <a:rPr lang="en-US" sz="1400" b="1"/>
            <a:t> </a:t>
          </a:r>
        </a:p>
        <a:p>
          <a:pPr algn="l"/>
          <a:r>
            <a:rPr lang="en-US" sz="1100" b="0" i="0" u="none" strike="noStrike">
              <a:solidFill>
                <a:schemeClr val="dk1"/>
              </a:solidFill>
              <a:effectLst/>
              <a:latin typeface="+mn-lt"/>
              <a:ea typeface="+mn-ea"/>
              <a:cs typeface="+mn-cs"/>
            </a:rPr>
            <a:t>This tab pulls the HM score, HM placing, Overall Score, and Overall placing for just the team's division. This tab is printer-friendly and great for posting scores.</a:t>
          </a:r>
          <a:r>
            <a:rPr lang="en-US" sz="1050" b="0"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Although</a:t>
          </a:r>
          <a:r>
            <a:rPr lang="en-US" sz="1100" b="0" i="0" u="none" strike="noStrike" baseline="0">
              <a:solidFill>
                <a:schemeClr val="dk1"/>
              </a:solidFill>
              <a:effectLst/>
              <a:latin typeface="+mn-lt"/>
              <a:ea typeface="+mn-ea"/>
              <a:cs typeface="+mn-cs"/>
            </a:rPr>
            <a:t> each cell is white, they are locked to protect the formulas.</a:t>
          </a:r>
          <a:endParaRPr lang="en-US" sz="1050" baseline="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V159"/>
  <sheetViews>
    <sheetView workbookViewId="0">
      <selection activeCell="O9" sqref="O9"/>
    </sheetView>
  </sheetViews>
  <sheetFormatPr defaultRowHeight="15" x14ac:dyDescent="0.25"/>
  <cols>
    <col min="1" max="2" width="9.140625" style="3"/>
    <col min="3" max="3" width="13.28515625" style="3" hidden="1" customWidth="1"/>
    <col min="4" max="4" width="3.28515625" style="3" customWidth="1"/>
    <col min="5" max="5" width="9.5703125" style="3" hidden="1" customWidth="1"/>
    <col min="6" max="6" width="3" style="3" customWidth="1"/>
    <col min="7" max="7" width="16.7109375" style="3" customWidth="1"/>
    <col min="8" max="8" width="12.5703125" style="14" customWidth="1"/>
    <col min="9" max="16384" width="9.140625" style="3"/>
  </cols>
  <sheetData>
    <row r="1" spans="3:14" ht="93" customHeight="1" x14ac:dyDescent="0.25"/>
    <row r="2" spans="3:14" ht="15.75" x14ac:dyDescent="0.25">
      <c r="G2" s="120" t="s">
        <v>119</v>
      </c>
      <c r="H2" s="121"/>
    </row>
    <row r="3" spans="3:14" x14ac:dyDescent="0.25">
      <c r="G3" s="123" t="s">
        <v>122</v>
      </c>
      <c r="H3" s="124"/>
    </row>
    <row r="4" spans="3:14" x14ac:dyDescent="0.25">
      <c r="G4" s="122"/>
      <c r="H4" s="122"/>
    </row>
    <row r="5" spans="3:14" ht="20.25" customHeight="1" x14ac:dyDescent="0.25">
      <c r="G5" s="87"/>
      <c r="H5" s="87"/>
    </row>
    <row r="6" spans="3:14" ht="21" customHeight="1" x14ac:dyDescent="0.25"/>
    <row r="7" spans="3:14" ht="15.75" customHeight="1" x14ac:dyDescent="0.25"/>
    <row r="8" spans="3:14" ht="15.75" x14ac:dyDescent="0.25">
      <c r="C8" s="64" t="s">
        <v>7</v>
      </c>
    </row>
    <row r="9" spans="3:14" ht="31.5" x14ac:dyDescent="0.25">
      <c r="C9" s="65" t="s">
        <v>8</v>
      </c>
      <c r="E9" s="66" t="s">
        <v>6</v>
      </c>
      <c r="G9" s="67" t="s">
        <v>121</v>
      </c>
      <c r="H9" s="67" t="s">
        <v>116</v>
      </c>
    </row>
    <row r="10" spans="3:14" x14ac:dyDescent="0.25">
      <c r="C10" s="68" t="s">
        <v>0</v>
      </c>
      <c r="E10" s="9" t="s">
        <v>4</v>
      </c>
      <c r="G10" s="9" t="s">
        <v>115</v>
      </c>
      <c r="H10" s="69"/>
      <c r="M10"/>
      <c r="N10"/>
    </row>
    <row r="11" spans="3:14" x14ac:dyDescent="0.25">
      <c r="C11" s="9" t="s">
        <v>1</v>
      </c>
      <c r="E11" s="9" t="s">
        <v>5</v>
      </c>
      <c r="G11" s="9" t="s">
        <v>1</v>
      </c>
      <c r="H11" s="69"/>
    </row>
    <row r="12" spans="3:14" x14ac:dyDescent="0.25">
      <c r="C12" s="9" t="s">
        <v>2</v>
      </c>
      <c r="G12" s="9" t="s">
        <v>2</v>
      </c>
      <c r="H12" s="69"/>
    </row>
    <row r="13" spans="3:14" ht="15.75" customHeight="1" x14ac:dyDescent="0.25">
      <c r="C13" s="9" t="s">
        <v>3</v>
      </c>
      <c r="G13" s="9" t="s">
        <v>3</v>
      </c>
      <c r="H13" s="69"/>
    </row>
    <row r="16" spans="3:14" ht="15.75" x14ac:dyDescent="0.25">
      <c r="G16" s="79" t="s">
        <v>118</v>
      </c>
    </row>
    <row r="17" spans="7:7" x14ac:dyDescent="0.25">
      <c r="G17" s="69"/>
    </row>
    <row r="18" spans="7:7" x14ac:dyDescent="0.25">
      <c r="G18" s="69"/>
    </row>
    <row r="19" spans="7:7" x14ac:dyDescent="0.25">
      <c r="G19" s="69"/>
    </row>
    <row r="20" spans="7:7" x14ac:dyDescent="0.25">
      <c r="G20" s="69"/>
    </row>
    <row r="21" spans="7:7" x14ac:dyDescent="0.25">
      <c r="G21" s="69"/>
    </row>
    <row r="22" spans="7:7" x14ac:dyDescent="0.25">
      <c r="G22" s="69"/>
    </row>
    <row r="23" spans="7:7" x14ac:dyDescent="0.25">
      <c r="G23" s="69"/>
    </row>
    <row r="24" spans="7:7" x14ac:dyDescent="0.25">
      <c r="G24" s="69"/>
    </row>
    <row r="40" spans="16:16" ht="15.75" x14ac:dyDescent="0.25">
      <c r="P40" s="91"/>
    </row>
    <row r="41" spans="16:16" x14ac:dyDescent="0.25">
      <c r="P41" s="92"/>
    </row>
    <row r="121" spans="2:22" x14ac:dyDescent="0.25">
      <c r="E121" s="15"/>
      <c r="F121" s="15"/>
      <c r="G121" s="15"/>
      <c r="H121" s="15"/>
      <c r="I121" s="15"/>
      <c r="J121" s="15"/>
      <c r="P121" s="15"/>
      <c r="Q121" s="16"/>
      <c r="R121" s="16"/>
      <c r="S121" s="15"/>
      <c r="T121" s="15"/>
    </row>
    <row r="122" spans="2:22" x14ac:dyDescent="0.25">
      <c r="E122" s="15"/>
      <c r="F122" s="15"/>
      <c r="G122" s="15"/>
      <c r="H122" s="15"/>
      <c r="I122" s="15"/>
      <c r="J122" s="15"/>
      <c r="O122" s="15"/>
      <c r="P122" s="15"/>
      <c r="Q122" s="16"/>
      <c r="R122" s="16"/>
      <c r="S122" s="15"/>
      <c r="T122" s="15"/>
    </row>
    <row r="123" spans="2:22" x14ac:dyDescent="0.25">
      <c r="B123" s="18"/>
      <c r="C123" s="18"/>
      <c r="D123" s="18"/>
      <c r="E123" s="18" t="s">
        <v>47</v>
      </c>
      <c r="F123" s="18"/>
      <c r="G123" s="18"/>
      <c r="H123" s="18"/>
      <c r="I123" s="18"/>
      <c r="J123" s="18"/>
      <c r="K123" s="18"/>
      <c r="L123" s="18"/>
      <c r="M123" s="18"/>
      <c r="N123" s="18"/>
      <c r="O123" s="18"/>
      <c r="P123" s="18"/>
      <c r="Q123" s="80"/>
      <c r="R123" s="80"/>
      <c r="S123" s="18"/>
      <c r="T123" s="18"/>
      <c r="U123" s="18"/>
      <c r="V123" s="18"/>
    </row>
    <row r="124" spans="2:22" x14ac:dyDescent="0.25">
      <c r="B124" s="18"/>
      <c r="C124" s="18"/>
      <c r="D124" s="18"/>
      <c r="E124" s="18" t="s">
        <v>48</v>
      </c>
      <c r="F124" s="18"/>
      <c r="G124" s="81" t="s">
        <v>49</v>
      </c>
      <c r="H124" s="81"/>
      <c r="I124" s="81"/>
      <c r="J124" s="81"/>
      <c r="K124" s="18"/>
      <c r="L124" s="18"/>
      <c r="M124" s="18"/>
      <c r="N124" s="18"/>
      <c r="O124" s="18"/>
      <c r="P124" s="18"/>
      <c r="Q124" s="80"/>
      <c r="R124" s="80"/>
      <c r="S124" s="18"/>
      <c r="T124" s="18"/>
      <c r="U124" s="18"/>
      <c r="V124" s="18"/>
    </row>
    <row r="125" spans="2:22" x14ac:dyDescent="0.25">
      <c r="B125" s="18"/>
      <c r="C125" s="18"/>
      <c r="D125" s="18"/>
      <c r="E125" s="18"/>
      <c r="F125" s="18"/>
      <c r="G125" s="81" t="s">
        <v>50</v>
      </c>
      <c r="H125" s="81"/>
      <c r="I125" s="81"/>
      <c r="J125" s="81"/>
      <c r="K125" s="18"/>
      <c r="L125" s="18"/>
      <c r="M125" s="18"/>
      <c r="N125" s="18"/>
      <c r="O125" s="18"/>
      <c r="P125" s="18"/>
      <c r="Q125" s="80"/>
      <c r="R125" s="80"/>
      <c r="S125" s="18"/>
      <c r="T125" s="18"/>
      <c r="U125" s="18"/>
      <c r="V125" s="18"/>
    </row>
    <row r="126" spans="2:22" x14ac:dyDescent="0.25">
      <c r="B126" s="18"/>
      <c r="C126" s="18"/>
      <c r="D126" s="18"/>
      <c r="E126" s="18"/>
      <c r="F126" s="18"/>
      <c r="G126" s="81" t="s">
        <v>51</v>
      </c>
      <c r="H126" s="81"/>
      <c r="I126" s="81"/>
      <c r="J126" s="81"/>
      <c r="K126" s="18"/>
      <c r="L126" s="18"/>
      <c r="M126" s="18"/>
      <c r="N126" s="18"/>
      <c r="O126" s="18"/>
      <c r="P126" s="18"/>
      <c r="Q126" s="80"/>
      <c r="R126" s="80"/>
      <c r="S126" s="18"/>
      <c r="T126" s="18"/>
      <c r="U126" s="18"/>
      <c r="V126" s="18"/>
    </row>
    <row r="127" spans="2:22" x14ac:dyDescent="0.25">
      <c r="B127" s="18"/>
      <c r="C127" s="18"/>
      <c r="D127" s="18"/>
      <c r="E127" s="18"/>
      <c r="F127" s="18"/>
      <c r="G127" s="81" t="s">
        <v>52</v>
      </c>
      <c r="H127" s="81"/>
      <c r="I127" s="81"/>
      <c r="J127" s="81"/>
      <c r="K127" s="18"/>
      <c r="L127" s="18"/>
      <c r="M127" s="18"/>
      <c r="N127" s="18"/>
      <c r="O127" s="18"/>
      <c r="P127" s="18"/>
      <c r="Q127" s="80"/>
      <c r="R127" s="80"/>
      <c r="S127" s="18"/>
      <c r="T127" s="18"/>
      <c r="U127" s="18"/>
      <c r="V127" s="18"/>
    </row>
    <row r="128" spans="2:22" x14ac:dyDescent="0.25">
      <c r="B128" s="18"/>
      <c r="C128" s="18"/>
      <c r="D128" s="18"/>
      <c r="E128" s="18"/>
      <c r="F128" s="18"/>
      <c r="G128" s="81" t="s">
        <v>53</v>
      </c>
      <c r="H128" s="81"/>
      <c r="I128" s="81"/>
      <c r="J128" s="81"/>
      <c r="K128" s="18"/>
      <c r="L128" s="18"/>
      <c r="M128" s="18"/>
      <c r="N128" s="18"/>
      <c r="O128" s="18"/>
      <c r="P128" s="18"/>
      <c r="Q128" s="80"/>
      <c r="R128" s="80"/>
      <c r="S128" s="18"/>
      <c r="T128" s="18"/>
      <c r="U128" s="18"/>
      <c r="V128" s="18"/>
    </row>
    <row r="129" spans="2:22" x14ac:dyDescent="0.25">
      <c r="B129" s="18"/>
      <c r="C129" s="18"/>
      <c r="D129" s="18"/>
      <c r="E129" s="18"/>
      <c r="F129" s="18"/>
      <c r="G129" s="81" t="s">
        <v>54</v>
      </c>
      <c r="H129" s="81"/>
      <c r="I129" s="81"/>
      <c r="J129" s="81"/>
      <c r="K129" s="18"/>
      <c r="L129" s="18"/>
      <c r="M129" s="18"/>
      <c r="N129" s="18"/>
      <c r="O129" s="81"/>
      <c r="P129" s="18"/>
      <c r="Q129" s="18"/>
      <c r="R129" s="18"/>
      <c r="S129" s="18"/>
      <c r="T129" s="18"/>
      <c r="U129" s="18"/>
      <c r="V129" s="18"/>
    </row>
    <row r="130" spans="2:22" x14ac:dyDescent="0.25">
      <c r="B130" s="18"/>
      <c r="C130" s="18"/>
      <c r="D130" s="18"/>
      <c r="E130" s="18"/>
      <c r="F130" s="18"/>
      <c r="G130" s="81" t="s">
        <v>55</v>
      </c>
      <c r="H130" s="81"/>
      <c r="I130" s="81"/>
      <c r="J130" s="81"/>
      <c r="K130" s="18"/>
      <c r="L130" s="18"/>
      <c r="M130" s="18"/>
      <c r="N130" s="18"/>
      <c r="O130" s="81"/>
      <c r="P130" s="18"/>
      <c r="Q130" s="18"/>
      <c r="R130" s="81" t="s">
        <v>56</v>
      </c>
      <c r="S130" s="18"/>
      <c r="T130" s="81" t="s">
        <v>57</v>
      </c>
      <c r="U130" s="18"/>
      <c r="V130" s="18"/>
    </row>
    <row r="131" spans="2:22" x14ac:dyDescent="0.25">
      <c r="B131" s="18"/>
      <c r="C131" s="18"/>
      <c r="D131" s="18"/>
      <c r="E131" s="18"/>
      <c r="F131" s="18"/>
      <c r="G131" s="81" t="s">
        <v>58</v>
      </c>
      <c r="H131" s="81"/>
      <c r="I131" s="81"/>
      <c r="J131" s="81"/>
      <c r="K131" s="18"/>
      <c r="L131" s="18"/>
      <c r="M131" s="18"/>
      <c r="N131" s="18"/>
      <c r="O131" s="81"/>
      <c r="P131" s="18"/>
      <c r="Q131" s="18"/>
      <c r="R131" s="81" t="s">
        <v>50</v>
      </c>
      <c r="S131" s="18"/>
      <c r="T131" s="81" t="s">
        <v>59</v>
      </c>
      <c r="U131" s="18"/>
      <c r="V131" s="18"/>
    </row>
    <row r="132" spans="2:22" x14ac:dyDescent="0.25">
      <c r="B132" s="18"/>
      <c r="C132" s="18"/>
      <c r="D132" s="18"/>
      <c r="E132" s="18"/>
      <c r="F132" s="18"/>
      <c r="G132" s="81" t="s">
        <v>60</v>
      </c>
      <c r="H132" s="81"/>
      <c r="I132" s="81"/>
      <c r="J132" s="81"/>
      <c r="K132" s="18"/>
      <c r="L132" s="18"/>
      <c r="M132" s="18"/>
      <c r="N132" s="18"/>
      <c r="O132" s="81"/>
      <c r="P132" s="18"/>
      <c r="Q132" s="18"/>
      <c r="R132" s="81" t="s">
        <v>51</v>
      </c>
      <c r="S132" s="18"/>
      <c r="T132" s="81" t="s">
        <v>61</v>
      </c>
      <c r="U132" s="18"/>
      <c r="V132" s="18"/>
    </row>
    <row r="133" spans="2:22" x14ac:dyDescent="0.25">
      <c r="B133" s="18"/>
      <c r="C133" s="18"/>
      <c r="D133" s="18"/>
      <c r="E133" s="18"/>
      <c r="F133" s="18"/>
      <c r="G133" s="18"/>
      <c r="H133" s="18"/>
      <c r="I133" s="18"/>
      <c r="J133" s="18"/>
      <c r="K133" s="18"/>
      <c r="L133" s="18"/>
      <c r="M133" s="18"/>
      <c r="N133" s="18"/>
      <c r="O133" s="81"/>
      <c r="P133" s="18"/>
      <c r="Q133" s="18"/>
      <c r="R133" s="81" t="s">
        <v>52</v>
      </c>
      <c r="S133" s="18"/>
      <c r="T133" s="81" t="s">
        <v>62</v>
      </c>
      <c r="U133" s="18"/>
      <c r="V133" s="18"/>
    </row>
    <row r="134" spans="2:22" x14ac:dyDescent="0.25">
      <c r="B134" s="18"/>
      <c r="C134" s="18"/>
      <c r="D134" s="18"/>
      <c r="E134" s="18"/>
      <c r="F134" s="18"/>
      <c r="G134" s="18"/>
      <c r="H134" s="18"/>
      <c r="I134" s="18"/>
      <c r="J134" s="18"/>
      <c r="K134" s="18"/>
      <c r="L134" s="18"/>
      <c r="M134" s="18"/>
      <c r="N134" s="18"/>
      <c r="O134" s="81"/>
      <c r="P134" s="18"/>
      <c r="Q134" s="18"/>
      <c r="R134" s="81" t="s">
        <v>53</v>
      </c>
      <c r="S134" s="18"/>
      <c r="T134" s="18"/>
      <c r="U134" s="18"/>
      <c r="V134" s="18"/>
    </row>
    <row r="135" spans="2:22" x14ac:dyDescent="0.25">
      <c r="B135" s="18"/>
      <c r="C135" s="18"/>
      <c r="D135" s="18"/>
      <c r="E135" s="18"/>
      <c r="F135" s="18"/>
      <c r="G135" s="18"/>
      <c r="H135" s="18"/>
      <c r="I135" s="18"/>
      <c r="J135" s="18"/>
      <c r="K135" s="18"/>
      <c r="L135" s="18"/>
      <c r="M135" s="18"/>
      <c r="N135" s="18"/>
      <c r="O135" s="81"/>
      <c r="P135" s="18"/>
      <c r="Q135" s="18"/>
      <c r="R135" s="81" t="s">
        <v>54</v>
      </c>
      <c r="S135" s="18"/>
      <c r="T135" s="18"/>
      <c r="U135" s="18"/>
      <c r="V135" s="18"/>
    </row>
    <row r="136" spans="2:22" x14ac:dyDescent="0.25">
      <c r="B136" s="18"/>
      <c r="C136" s="18"/>
      <c r="D136" s="18"/>
      <c r="E136" s="18" t="s">
        <v>63</v>
      </c>
      <c r="F136" s="18"/>
      <c r="G136" s="18"/>
      <c r="H136" s="18" t="s">
        <v>64</v>
      </c>
      <c r="I136" s="18"/>
      <c r="J136" s="18" t="s">
        <v>65</v>
      </c>
      <c r="K136" s="18"/>
      <c r="L136" s="18"/>
      <c r="M136" s="18"/>
      <c r="N136" s="18"/>
      <c r="O136" s="81"/>
      <c r="P136" s="18"/>
      <c r="Q136" s="18"/>
      <c r="R136" s="81" t="s">
        <v>55</v>
      </c>
      <c r="S136" s="18"/>
      <c r="T136" s="18"/>
      <c r="U136" s="18"/>
      <c r="V136" s="18"/>
    </row>
    <row r="137" spans="2:22" x14ac:dyDescent="0.25">
      <c r="B137" s="18"/>
      <c r="C137" s="18"/>
      <c r="D137" s="18"/>
      <c r="E137" s="18" t="s">
        <v>9</v>
      </c>
      <c r="F137" s="18"/>
      <c r="G137" s="18"/>
      <c r="H137" s="18" t="s">
        <v>0</v>
      </c>
      <c r="I137" s="18"/>
      <c r="J137" s="18" t="s">
        <v>4</v>
      </c>
      <c r="K137" s="18"/>
      <c r="L137" s="18"/>
      <c r="M137" s="18"/>
      <c r="N137" s="18"/>
      <c r="O137" s="81"/>
      <c r="P137" s="18"/>
      <c r="Q137" s="18"/>
      <c r="R137" s="81" t="s">
        <v>66</v>
      </c>
      <c r="S137" s="18"/>
      <c r="T137" s="18"/>
      <c r="U137" s="18"/>
      <c r="V137" s="18"/>
    </row>
    <row r="138" spans="2:22" x14ac:dyDescent="0.25">
      <c r="B138" s="18"/>
      <c r="C138" s="18"/>
      <c r="D138" s="18"/>
      <c r="E138" s="18" t="s">
        <v>28</v>
      </c>
      <c r="F138" s="18"/>
      <c r="G138" s="18"/>
      <c r="H138" s="18" t="s">
        <v>1</v>
      </c>
      <c r="I138" s="18"/>
      <c r="J138" s="18" t="s">
        <v>5</v>
      </c>
      <c r="K138" s="18"/>
      <c r="L138" s="18"/>
      <c r="M138" s="18"/>
      <c r="N138" s="18"/>
      <c r="O138" s="18"/>
      <c r="P138" s="18"/>
      <c r="Q138" s="18"/>
      <c r="R138" s="81" t="s">
        <v>67</v>
      </c>
      <c r="S138" s="18"/>
      <c r="T138" s="18"/>
      <c r="U138" s="18"/>
      <c r="V138" s="18"/>
    </row>
    <row r="139" spans="2:22" x14ac:dyDescent="0.25">
      <c r="B139" s="18"/>
      <c r="C139" s="18"/>
      <c r="D139" s="18"/>
      <c r="E139" s="18" t="s">
        <v>29</v>
      </c>
      <c r="F139" s="18"/>
      <c r="G139" s="18"/>
      <c r="H139" s="18" t="s">
        <v>2</v>
      </c>
      <c r="I139" s="18"/>
      <c r="J139" s="18"/>
      <c r="K139" s="18"/>
      <c r="L139" s="18"/>
      <c r="M139" s="18"/>
      <c r="N139" s="18"/>
      <c r="O139" s="18"/>
      <c r="P139" s="18"/>
      <c r="Q139" s="18"/>
      <c r="R139" s="81" t="s">
        <v>68</v>
      </c>
      <c r="S139" s="18"/>
      <c r="T139" s="18"/>
      <c r="U139" s="18"/>
      <c r="V139" s="18"/>
    </row>
    <row r="140" spans="2:22" x14ac:dyDescent="0.25">
      <c r="B140" s="18"/>
      <c r="C140" s="18"/>
      <c r="D140" s="18"/>
      <c r="E140" s="18" t="s">
        <v>30</v>
      </c>
      <c r="F140" s="18"/>
      <c r="G140" s="18"/>
      <c r="H140" s="18" t="s">
        <v>3</v>
      </c>
      <c r="I140" s="18"/>
      <c r="J140" s="18"/>
      <c r="K140" s="18"/>
      <c r="L140" s="18"/>
      <c r="M140" s="18"/>
      <c r="N140" s="18"/>
      <c r="O140" s="18"/>
      <c r="P140" s="18"/>
      <c r="Q140" s="18"/>
      <c r="R140" s="81" t="s">
        <v>69</v>
      </c>
      <c r="S140" s="18"/>
      <c r="T140" s="18"/>
      <c r="U140" s="18"/>
      <c r="V140" s="18"/>
    </row>
    <row r="141" spans="2:22" x14ac:dyDescent="0.25">
      <c r="B141" s="18"/>
      <c r="C141" s="18"/>
      <c r="D141" s="18"/>
      <c r="E141" s="18" t="s">
        <v>31</v>
      </c>
      <c r="F141" s="18"/>
      <c r="G141" s="18"/>
      <c r="H141" s="18"/>
      <c r="I141" s="18"/>
      <c r="J141" s="18"/>
      <c r="K141" s="18"/>
      <c r="L141" s="18"/>
      <c r="M141" s="18"/>
      <c r="N141" s="18"/>
      <c r="O141" s="18"/>
      <c r="P141" s="18"/>
      <c r="Q141" s="18"/>
      <c r="R141" s="18"/>
      <c r="S141" s="18"/>
      <c r="T141" s="18"/>
      <c r="U141" s="18"/>
      <c r="V141" s="18"/>
    </row>
    <row r="142" spans="2:22" x14ac:dyDescent="0.25">
      <c r="B142" s="18"/>
      <c r="C142" s="18"/>
      <c r="D142" s="18"/>
      <c r="E142" s="18" t="s">
        <v>32</v>
      </c>
      <c r="F142" s="18"/>
      <c r="G142" s="18"/>
      <c r="H142" s="18"/>
      <c r="I142" s="18"/>
      <c r="J142" s="18"/>
      <c r="K142" s="18"/>
      <c r="L142" s="18"/>
      <c r="M142" s="18"/>
      <c r="N142" s="18"/>
      <c r="O142" s="18"/>
      <c r="P142" s="18"/>
      <c r="Q142" s="18"/>
      <c r="R142" s="18"/>
      <c r="S142" s="18"/>
      <c r="T142" s="18"/>
      <c r="U142" s="18"/>
      <c r="V142" s="18"/>
    </row>
    <row r="143" spans="2:22" x14ac:dyDescent="0.25">
      <c r="B143" s="18"/>
      <c r="C143" s="18"/>
      <c r="D143" s="18"/>
      <c r="E143" s="18" t="s">
        <v>33</v>
      </c>
      <c r="F143" s="18"/>
      <c r="G143" s="18"/>
      <c r="H143" s="18"/>
      <c r="I143" s="18"/>
      <c r="J143" s="18"/>
      <c r="K143" s="18"/>
      <c r="L143" s="18"/>
      <c r="M143" s="18"/>
      <c r="N143" s="18"/>
      <c r="O143" s="18"/>
      <c r="P143" s="18"/>
      <c r="Q143" s="18"/>
      <c r="R143" s="18"/>
      <c r="S143" s="18"/>
      <c r="T143" s="18"/>
      <c r="U143" s="18"/>
      <c r="V143" s="18"/>
    </row>
    <row r="144" spans="2:22" x14ac:dyDescent="0.25">
      <c r="B144" s="18"/>
      <c r="C144" s="18"/>
      <c r="D144" s="18"/>
      <c r="E144" s="18" t="s">
        <v>34</v>
      </c>
      <c r="F144" s="18"/>
      <c r="G144" s="18"/>
      <c r="H144" s="18"/>
      <c r="I144" s="18"/>
      <c r="J144" s="18"/>
      <c r="K144" s="18"/>
      <c r="L144" s="18"/>
      <c r="M144" s="18"/>
      <c r="N144" s="18"/>
      <c r="O144" s="18"/>
      <c r="P144" s="18"/>
      <c r="Q144" s="18"/>
      <c r="R144" s="18"/>
      <c r="S144" s="18"/>
      <c r="T144" s="18"/>
      <c r="U144" s="18"/>
      <c r="V144" s="18"/>
    </row>
    <row r="145" spans="2:22" x14ac:dyDescent="0.25">
      <c r="B145" s="18"/>
      <c r="C145" s="18"/>
      <c r="D145" s="18"/>
      <c r="E145" s="18" t="s">
        <v>35</v>
      </c>
      <c r="F145" s="18"/>
      <c r="G145" s="18"/>
      <c r="H145" s="18"/>
      <c r="I145" s="18"/>
      <c r="J145" s="18"/>
      <c r="K145" s="18"/>
      <c r="L145" s="18"/>
      <c r="M145" s="18"/>
      <c r="N145" s="18"/>
      <c r="O145" s="18"/>
      <c r="P145" s="18"/>
      <c r="Q145" s="18"/>
      <c r="R145" s="18"/>
      <c r="S145" s="18"/>
      <c r="T145" s="18"/>
      <c r="U145" s="18"/>
      <c r="V145" s="18"/>
    </row>
    <row r="146" spans="2:22" x14ac:dyDescent="0.25">
      <c r="B146" s="18"/>
      <c r="C146" s="18"/>
      <c r="D146" s="18"/>
      <c r="E146" s="18" t="s">
        <v>36</v>
      </c>
      <c r="F146" s="18"/>
      <c r="G146" s="18"/>
      <c r="H146" s="18"/>
      <c r="I146" s="18"/>
      <c r="J146" s="18"/>
      <c r="K146" s="18"/>
      <c r="L146" s="18"/>
      <c r="M146" s="18"/>
      <c r="N146" s="18"/>
      <c r="O146" s="18"/>
      <c r="P146" s="18"/>
      <c r="Q146" s="18"/>
      <c r="R146" s="18"/>
      <c r="S146" s="18"/>
      <c r="T146" s="18"/>
      <c r="U146" s="18"/>
      <c r="V146" s="18"/>
    </row>
    <row r="147" spans="2:22" x14ac:dyDescent="0.25">
      <c r="B147" s="18"/>
      <c r="C147" s="18"/>
      <c r="D147" s="18"/>
      <c r="E147" s="18" t="s">
        <v>37</v>
      </c>
      <c r="F147" s="18"/>
      <c r="G147" s="18"/>
      <c r="H147" s="18"/>
      <c r="I147" s="18"/>
      <c r="J147" s="18"/>
      <c r="K147" s="18"/>
      <c r="L147" s="18"/>
      <c r="M147" s="18"/>
      <c r="N147" s="18"/>
      <c r="O147" s="18"/>
      <c r="P147" s="18"/>
      <c r="Q147" s="18"/>
      <c r="R147" s="18"/>
      <c r="S147" s="18"/>
      <c r="T147" s="18"/>
      <c r="U147" s="18"/>
      <c r="V147" s="18"/>
    </row>
    <row r="148" spans="2:22" x14ac:dyDescent="0.25">
      <c r="B148" s="18"/>
      <c r="C148" s="18"/>
      <c r="D148" s="18"/>
      <c r="E148" s="18" t="s">
        <v>38</v>
      </c>
      <c r="F148" s="18"/>
      <c r="G148" s="18"/>
      <c r="H148" s="18"/>
      <c r="I148" s="18"/>
      <c r="J148" s="18"/>
      <c r="K148" s="81"/>
      <c r="L148" s="81"/>
      <c r="M148" s="81"/>
      <c r="N148" s="81"/>
      <c r="O148" s="18"/>
      <c r="P148" s="18"/>
      <c r="Q148" s="18"/>
      <c r="R148" s="18"/>
      <c r="S148" s="18"/>
      <c r="T148" s="18"/>
      <c r="U148" s="18"/>
      <c r="V148" s="18"/>
    </row>
    <row r="149" spans="2:22" x14ac:dyDescent="0.25">
      <c r="B149" s="18"/>
      <c r="C149" s="18"/>
      <c r="D149" s="18"/>
      <c r="E149" s="18" t="s">
        <v>39</v>
      </c>
      <c r="F149" s="18"/>
      <c r="G149" s="18"/>
      <c r="H149" s="18"/>
      <c r="I149" s="18"/>
      <c r="J149" s="18"/>
      <c r="K149" s="81"/>
      <c r="L149" s="81"/>
      <c r="M149" s="81"/>
      <c r="N149" s="81"/>
      <c r="O149" s="18"/>
      <c r="P149" s="18"/>
      <c r="Q149" s="18"/>
      <c r="R149" s="18"/>
      <c r="S149" s="18"/>
      <c r="T149" s="18"/>
      <c r="U149" s="18"/>
      <c r="V149" s="18"/>
    </row>
    <row r="150" spans="2:22" x14ac:dyDescent="0.25">
      <c r="B150" s="18"/>
      <c r="C150" s="18"/>
      <c r="D150" s="18"/>
      <c r="E150" s="18" t="s">
        <v>40</v>
      </c>
      <c r="F150" s="18"/>
      <c r="G150" s="18"/>
      <c r="H150" s="18"/>
      <c r="I150" s="18"/>
      <c r="J150" s="18"/>
      <c r="K150" s="81"/>
      <c r="L150" s="81"/>
      <c r="M150" s="81"/>
      <c r="N150" s="81"/>
      <c r="O150" s="18"/>
      <c r="P150" s="18"/>
      <c r="Q150" s="18"/>
      <c r="R150" s="18"/>
      <c r="S150" s="18"/>
      <c r="T150" s="18"/>
      <c r="U150" s="18"/>
      <c r="V150" s="18"/>
    </row>
    <row r="151" spans="2:22" x14ac:dyDescent="0.25">
      <c r="B151" s="18"/>
      <c r="C151" s="18"/>
      <c r="D151" s="18"/>
      <c r="E151" s="18" t="s">
        <v>41</v>
      </c>
      <c r="F151" s="18"/>
      <c r="G151" s="18"/>
      <c r="H151" s="18"/>
      <c r="I151" s="18"/>
      <c r="J151" s="18"/>
      <c r="K151" s="81"/>
      <c r="L151" s="81"/>
      <c r="M151" s="81"/>
      <c r="N151" s="81"/>
      <c r="O151" s="18"/>
      <c r="P151" s="18"/>
      <c r="Q151" s="18"/>
      <c r="R151" s="18"/>
      <c r="S151" s="18"/>
      <c r="T151" s="18"/>
      <c r="U151" s="18"/>
      <c r="V151" s="18"/>
    </row>
    <row r="152" spans="2:22" x14ac:dyDescent="0.25">
      <c r="E152" s="15" t="s">
        <v>42</v>
      </c>
      <c r="F152" s="15"/>
      <c r="G152" s="15"/>
      <c r="H152" s="15"/>
      <c r="I152" s="15"/>
      <c r="J152" s="15"/>
      <c r="K152" s="17"/>
      <c r="L152" s="17"/>
      <c r="M152" s="17"/>
      <c r="N152" s="17"/>
      <c r="O152" s="15"/>
      <c r="P152" s="15"/>
      <c r="Q152" s="15"/>
      <c r="R152" s="15"/>
      <c r="S152" s="15"/>
      <c r="T152" s="15"/>
    </row>
    <row r="153" spans="2:22" x14ac:dyDescent="0.25">
      <c r="E153" s="15" t="s">
        <v>43</v>
      </c>
      <c r="F153" s="15"/>
      <c r="G153" s="15"/>
      <c r="H153" s="15"/>
      <c r="I153" s="15"/>
      <c r="J153" s="15"/>
      <c r="K153" s="17"/>
      <c r="L153" s="17"/>
      <c r="M153" s="17"/>
      <c r="N153" s="17"/>
      <c r="O153" s="15"/>
      <c r="P153" s="15"/>
      <c r="Q153" s="15"/>
      <c r="R153" s="15"/>
      <c r="S153" s="15"/>
      <c r="T153" s="15"/>
    </row>
    <row r="154" spans="2:22" x14ac:dyDescent="0.25">
      <c r="E154" s="15" t="s">
        <v>44</v>
      </c>
      <c r="F154" s="15"/>
      <c r="G154" s="15"/>
      <c r="H154" s="15"/>
      <c r="I154" s="15"/>
      <c r="J154" s="15"/>
      <c r="K154" s="17"/>
      <c r="L154" s="17"/>
      <c r="M154" s="17"/>
      <c r="N154" s="17"/>
      <c r="O154" s="15"/>
      <c r="P154" s="15"/>
      <c r="Q154" s="15"/>
      <c r="R154" s="15"/>
      <c r="S154" s="15"/>
      <c r="T154" s="15"/>
    </row>
    <row r="155" spans="2:22" x14ac:dyDescent="0.25">
      <c r="E155" s="15" t="s">
        <v>45</v>
      </c>
      <c r="F155" s="15"/>
      <c r="G155" s="15"/>
      <c r="H155" s="15"/>
      <c r="I155" s="15"/>
      <c r="J155" s="15"/>
      <c r="K155" s="17"/>
      <c r="L155" s="17"/>
      <c r="M155" s="17"/>
      <c r="N155" s="17"/>
      <c r="O155" s="15"/>
      <c r="P155" s="15"/>
      <c r="Q155" s="15"/>
      <c r="R155" s="15"/>
      <c r="S155" s="15"/>
      <c r="T155" s="15"/>
    </row>
    <row r="156" spans="2:22" x14ac:dyDescent="0.25">
      <c r="E156" s="15" t="s">
        <v>46</v>
      </c>
      <c r="F156" s="15"/>
      <c r="G156" s="15"/>
      <c r="H156" s="15"/>
      <c r="I156" s="15"/>
      <c r="J156" s="15"/>
      <c r="K156" s="17"/>
      <c r="L156" s="17"/>
      <c r="M156" s="17"/>
      <c r="N156" s="17"/>
      <c r="O156" s="15"/>
      <c r="P156" s="15"/>
      <c r="Q156" s="15"/>
      <c r="R156" s="15"/>
      <c r="S156" s="15"/>
      <c r="T156" s="15"/>
    </row>
    <row r="157" spans="2:22" x14ac:dyDescent="0.25">
      <c r="E157" s="15"/>
      <c r="F157" s="15"/>
      <c r="G157" s="15"/>
      <c r="H157" s="15"/>
      <c r="I157" s="15"/>
      <c r="J157" s="15"/>
      <c r="K157" s="15"/>
      <c r="L157" s="15"/>
      <c r="M157" s="15"/>
      <c r="N157" s="15"/>
      <c r="O157" s="15"/>
      <c r="P157" s="15"/>
      <c r="Q157" s="15"/>
      <c r="R157" s="15"/>
      <c r="S157" s="15"/>
      <c r="T157" s="15"/>
    </row>
    <row r="158" spans="2:22" x14ac:dyDescent="0.25">
      <c r="E158" s="15"/>
      <c r="F158" s="15"/>
      <c r="G158" s="15"/>
      <c r="H158" s="15"/>
      <c r="I158" s="15"/>
      <c r="J158" s="15"/>
      <c r="K158" s="15"/>
      <c r="L158" s="15"/>
      <c r="M158" s="15"/>
      <c r="N158" s="15"/>
      <c r="O158" s="15"/>
      <c r="P158" s="18"/>
      <c r="Q158" s="15"/>
      <c r="R158" s="15"/>
      <c r="S158" s="15"/>
      <c r="T158" s="15"/>
    </row>
    <row r="159" spans="2:22" x14ac:dyDescent="0.25">
      <c r="E159" s="15"/>
      <c r="F159" s="15"/>
      <c r="G159" s="15"/>
      <c r="H159" s="15"/>
      <c r="I159" s="15"/>
      <c r="J159" s="15"/>
      <c r="K159" s="15"/>
      <c r="L159" s="15"/>
      <c r="M159" s="15"/>
      <c r="N159" s="15"/>
      <c r="O159" s="15"/>
      <c r="P159" s="18"/>
      <c r="Q159" s="15"/>
      <c r="R159" s="15"/>
      <c r="S159" s="15"/>
      <c r="T159" s="15"/>
    </row>
  </sheetData>
  <sheetProtection algorithmName="SHA-512" hashValue="DdMBKHQw9gIiXIbCqEWRC6CbI1ooo7NMJPybAWcX7wxHF1Xr3+OGpxMtf7X0oDQJMJOsf1qv/tSlrk5Sc1v66g==" saltValue="y8gPgmLcrh9vzqSG7F98eQ==" spinCount="100000" sheet="1" objects="1" scenarios="1"/>
  <mergeCells count="3">
    <mergeCell ref="G2:H2"/>
    <mergeCell ref="G4:H4"/>
    <mergeCell ref="G3:H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90"/>
  <sheetViews>
    <sheetView zoomScale="90" zoomScaleNormal="90" workbookViewId="0">
      <pane ySplit="1" topLeftCell="A2" activePane="bottomLeft" state="frozen"/>
      <selection pane="bottomLeft" activeCell="U17" sqref="U17"/>
    </sheetView>
  </sheetViews>
  <sheetFormatPr defaultRowHeight="15" x14ac:dyDescent="0.25"/>
  <cols>
    <col min="1" max="1" width="6.7109375" style="14" bestFit="1" customWidth="1"/>
    <col min="2" max="2" width="23" style="3" customWidth="1"/>
    <col min="3" max="3" width="3" style="3" customWidth="1"/>
    <col min="4" max="4" width="6.140625" style="3" bestFit="1" customWidth="1"/>
    <col min="5" max="5" width="17.5703125" style="3" customWidth="1"/>
    <col min="6" max="6" width="13.140625" style="3" customWidth="1"/>
    <col min="7" max="7" width="11.42578125" style="3" customWidth="1"/>
    <col min="8" max="8" width="2.140625" style="3" customWidth="1"/>
    <col min="9" max="9" width="10" style="3" customWidth="1"/>
    <col min="10" max="10" width="2.140625" style="3" customWidth="1"/>
    <col min="11" max="11" width="9.140625" style="3"/>
    <col min="12" max="12" width="10.7109375" style="3" customWidth="1"/>
    <col min="13" max="13" width="9.140625" style="3"/>
    <col min="14" max="14" width="10.42578125" style="3" customWidth="1"/>
    <col min="15" max="17" width="9.140625" style="3"/>
    <col min="18" max="19" width="11.42578125" style="3" customWidth="1"/>
    <col min="20" max="16384" width="9.140625" style="3"/>
  </cols>
  <sheetData>
    <row r="1" spans="1:21" ht="48.75" customHeight="1" thickBot="1" x14ac:dyDescent="0.3">
      <c r="A1" s="148" t="str">
        <f>IF(Instructions!G3="","",Instructions!G3)</f>
        <v>Rally Name</v>
      </c>
      <c r="B1" s="149"/>
      <c r="C1" s="149"/>
      <c r="D1" s="149"/>
      <c r="E1" s="149"/>
      <c r="F1" s="149"/>
      <c r="G1" s="149"/>
      <c r="H1" s="149"/>
      <c r="I1" s="149"/>
      <c r="J1" s="149"/>
      <c r="K1" s="149"/>
      <c r="L1" s="149"/>
      <c r="M1" s="149"/>
      <c r="N1" s="149"/>
      <c r="O1" s="149"/>
      <c r="P1" s="149"/>
      <c r="Q1" s="149"/>
      <c r="R1" s="149"/>
      <c r="S1" s="150"/>
    </row>
    <row r="2" spans="1:21" x14ac:dyDescent="0.25">
      <c r="A2" s="19"/>
      <c r="B2" s="78" t="s">
        <v>117</v>
      </c>
      <c r="C2" s="144"/>
      <c r="D2" s="145"/>
      <c r="E2" s="146"/>
      <c r="F2" s="144"/>
      <c r="G2" s="147"/>
      <c r="K2" s="133" t="s">
        <v>10</v>
      </c>
      <c r="L2" s="134"/>
      <c r="M2" s="134"/>
      <c r="N2" s="134"/>
      <c r="O2" s="134"/>
      <c r="P2" s="134"/>
      <c r="Q2" s="134"/>
      <c r="R2" s="134"/>
      <c r="S2" s="135"/>
    </row>
    <row r="3" spans="1:21" ht="15.75" thickBot="1" x14ac:dyDescent="0.3">
      <c r="A3" s="139" t="s">
        <v>123</v>
      </c>
      <c r="B3" s="140"/>
      <c r="C3" s="141"/>
      <c r="D3" s="142"/>
      <c r="E3" s="142"/>
      <c r="F3" s="142"/>
      <c r="G3" s="143"/>
      <c r="K3" s="136"/>
      <c r="L3" s="137"/>
      <c r="M3" s="137"/>
      <c r="N3" s="137"/>
      <c r="O3" s="137"/>
      <c r="P3" s="137"/>
      <c r="Q3" s="137"/>
      <c r="R3" s="137"/>
      <c r="S3" s="138"/>
    </row>
    <row r="4" spans="1:21" s="28" customFormat="1" ht="30" customHeight="1" x14ac:dyDescent="0.25">
      <c r="A4" s="24" t="s">
        <v>11</v>
      </c>
      <c r="B4" s="125" t="s">
        <v>12</v>
      </c>
      <c r="C4" s="126"/>
      <c r="D4" s="25" t="s">
        <v>13</v>
      </c>
      <c r="E4" s="26" t="s">
        <v>14</v>
      </c>
      <c r="F4" s="25" t="s">
        <v>15</v>
      </c>
      <c r="G4" s="27" t="s">
        <v>16</v>
      </c>
      <c r="I4" s="88" t="s">
        <v>120</v>
      </c>
      <c r="K4" s="4" t="s">
        <v>17</v>
      </c>
      <c r="L4" s="5" t="s">
        <v>18</v>
      </c>
      <c r="M4" s="5" t="s">
        <v>19</v>
      </c>
      <c r="N4" s="5" t="s">
        <v>20</v>
      </c>
      <c r="O4" s="5" t="s">
        <v>21</v>
      </c>
      <c r="P4" s="5" t="s">
        <v>22</v>
      </c>
      <c r="Q4" s="5" t="s">
        <v>23</v>
      </c>
      <c r="R4" s="5" t="s">
        <v>24</v>
      </c>
      <c r="S4" s="29" t="s">
        <v>25</v>
      </c>
    </row>
    <row r="5" spans="1:21" ht="15" customHeight="1" x14ac:dyDescent="0.25">
      <c r="A5" s="6"/>
      <c r="B5" s="7"/>
      <c r="C5" s="7"/>
      <c r="D5" s="8"/>
      <c r="E5" s="7"/>
      <c r="F5" s="8"/>
      <c r="G5" s="20"/>
      <c r="I5" s="89"/>
      <c r="K5" s="127" t="s">
        <v>26</v>
      </c>
      <c r="L5" s="9"/>
      <c r="M5" s="9"/>
      <c r="N5" s="9"/>
      <c r="O5" s="9"/>
      <c r="P5" s="9"/>
      <c r="Q5" s="9"/>
      <c r="R5" s="22" t="str">
        <f>IF(B5="","",SUM(L5:Q5))</f>
        <v/>
      </c>
      <c r="S5" s="129" t="str">
        <f>IF(B5="","",SUM(R5:R9))</f>
        <v/>
      </c>
    </row>
    <row r="6" spans="1:21" ht="15" customHeight="1" x14ac:dyDescent="0.25">
      <c r="A6" s="6"/>
      <c r="B6" s="7"/>
      <c r="C6" s="7"/>
      <c r="D6" s="8"/>
      <c r="E6" s="7"/>
      <c r="F6" s="8"/>
      <c r="G6" s="20"/>
      <c r="I6" s="89"/>
      <c r="K6" s="127"/>
      <c r="L6" s="9"/>
      <c r="M6" s="9"/>
      <c r="N6" s="9"/>
      <c r="O6" s="9"/>
      <c r="P6" s="9"/>
      <c r="Q6" s="9"/>
      <c r="R6" s="22" t="str">
        <f t="shared" ref="R6:R9" si="0">IF(B6="","",SUM(L6:Q6))</f>
        <v/>
      </c>
      <c r="S6" s="129"/>
    </row>
    <row r="7" spans="1:21" ht="15" customHeight="1" x14ac:dyDescent="0.25">
      <c r="A7" s="6"/>
      <c r="B7" s="7"/>
      <c r="C7" s="7"/>
      <c r="D7" s="8"/>
      <c r="E7" s="7"/>
      <c r="F7" s="8"/>
      <c r="G7" s="20"/>
      <c r="I7" s="89"/>
      <c r="K7" s="127"/>
      <c r="L7" s="9"/>
      <c r="M7" s="9"/>
      <c r="N7" s="9"/>
      <c r="O7" s="9"/>
      <c r="P7" s="9"/>
      <c r="Q7" s="9"/>
      <c r="R7" s="22" t="str">
        <f t="shared" si="0"/>
        <v/>
      </c>
      <c r="S7" s="129"/>
    </row>
    <row r="8" spans="1:21" ht="15" customHeight="1" x14ac:dyDescent="0.25">
      <c r="A8" s="6"/>
      <c r="B8" s="7"/>
      <c r="C8" s="7"/>
      <c r="D8" s="8"/>
      <c r="E8" s="7"/>
      <c r="F8" s="8"/>
      <c r="G8" s="20"/>
      <c r="I8" s="89"/>
      <c r="K8" s="127"/>
      <c r="L8" s="9"/>
      <c r="M8" s="9"/>
      <c r="N8" s="9"/>
      <c r="O8" s="9"/>
      <c r="P8" s="9"/>
      <c r="Q8" s="9"/>
      <c r="R8" s="22" t="str">
        <f t="shared" si="0"/>
        <v/>
      </c>
      <c r="S8" s="129"/>
    </row>
    <row r="9" spans="1:21" ht="15.75" customHeight="1" thickBot="1" x14ac:dyDescent="0.3">
      <c r="A9" s="10"/>
      <c r="B9" s="11"/>
      <c r="C9" s="11"/>
      <c r="D9" s="63"/>
      <c r="E9" s="131" t="s">
        <v>27</v>
      </c>
      <c r="F9" s="132"/>
      <c r="G9" s="21"/>
      <c r="I9" s="90"/>
      <c r="K9" s="128"/>
      <c r="L9" s="12"/>
      <c r="M9" s="13"/>
      <c r="N9" s="12"/>
      <c r="O9" s="12"/>
      <c r="P9" s="12"/>
      <c r="Q9" s="12"/>
      <c r="R9" s="23" t="str">
        <f t="shared" si="0"/>
        <v/>
      </c>
      <c r="S9" s="130"/>
    </row>
    <row r="10" spans="1:21" ht="15.75" thickBot="1" x14ac:dyDescent="0.3"/>
    <row r="11" spans="1:21" x14ac:dyDescent="0.25">
      <c r="A11" s="19"/>
      <c r="B11" s="78" t="s">
        <v>117</v>
      </c>
      <c r="C11" s="144"/>
      <c r="D11" s="145"/>
      <c r="E11" s="146"/>
      <c r="F11" s="144"/>
      <c r="G11" s="147"/>
      <c r="K11" s="133" t="s">
        <v>10</v>
      </c>
      <c r="L11" s="134"/>
      <c r="M11" s="134"/>
      <c r="N11" s="134"/>
      <c r="O11" s="134"/>
      <c r="P11" s="134"/>
      <c r="Q11" s="134"/>
      <c r="R11" s="134"/>
      <c r="S11" s="135"/>
      <c r="T11" s="1"/>
      <c r="U11" s="1"/>
    </row>
    <row r="12" spans="1:21" ht="15.75" thickBot="1" x14ac:dyDescent="0.3">
      <c r="A12" s="139" t="s">
        <v>123</v>
      </c>
      <c r="B12" s="140"/>
      <c r="C12" s="141"/>
      <c r="D12" s="142"/>
      <c r="E12" s="142"/>
      <c r="F12" s="142"/>
      <c r="G12" s="143"/>
      <c r="K12" s="136"/>
      <c r="L12" s="137"/>
      <c r="M12" s="137"/>
      <c r="N12" s="137"/>
      <c r="O12" s="137"/>
      <c r="P12" s="137"/>
      <c r="Q12" s="137"/>
      <c r="R12" s="137"/>
      <c r="S12" s="138"/>
      <c r="T12" s="1"/>
      <c r="U12" s="1"/>
    </row>
    <row r="13" spans="1:21" s="28" customFormat="1" ht="30" customHeight="1" x14ac:dyDescent="0.25">
      <c r="A13" s="24" t="s">
        <v>11</v>
      </c>
      <c r="B13" s="125" t="s">
        <v>12</v>
      </c>
      <c r="C13" s="126"/>
      <c r="D13" s="25" t="s">
        <v>13</v>
      </c>
      <c r="E13" s="26" t="s">
        <v>14</v>
      </c>
      <c r="F13" s="25" t="s">
        <v>15</v>
      </c>
      <c r="G13" s="27" t="s">
        <v>16</v>
      </c>
      <c r="I13" s="88" t="s">
        <v>120</v>
      </c>
      <c r="K13" s="4" t="s">
        <v>17</v>
      </c>
      <c r="L13" s="5" t="s">
        <v>18</v>
      </c>
      <c r="M13" s="5" t="s">
        <v>19</v>
      </c>
      <c r="N13" s="5" t="s">
        <v>20</v>
      </c>
      <c r="O13" s="5" t="s">
        <v>21</v>
      </c>
      <c r="P13" s="5" t="s">
        <v>22</v>
      </c>
      <c r="Q13" s="5" t="s">
        <v>23</v>
      </c>
      <c r="R13" s="5" t="s">
        <v>24</v>
      </c>
      <c r="S13" s="29" t="s">
        <v>25</v>
      </c>
      <c r="T13" s="30"/>
      <c r="U13" s="30"/>
    </row>
    <row r="14" spans="1:21" ht="15" customHeight="1" x14ac:dyDescent="0.25">
      <c r="A14" s="6"/>
      <c r="B14" s="7"/>
      <c r="C14" s="7"/>
      <c r="D14" s="8"/>
      <c r="E14" s="7"/>
      <c r="F14" s="8"/>
      <c r="G14" s="20"/>
      <c r="I14" s="89"/>
      <c r="K14" s="127" t="s">
        <v>26</v>
      </c>
      <c r="L14" s="9"/>
      <c r="M14" s="9"/>
      <c r="N14" s="9"/>
      <c r="O14" s="9"/>
      <c r="P14" s="9"/>
      <c r="Q14" s="9"/>
      <c r="R14" s="22" t="str">
        <f>IF(B14="","",SUM(L14:Q14))</f>
        <v/>
      </c>
      <c r="S14" s="129" t="str">
        <f>IF(B14="","",SUM(R14:R18))</f>
        <v/>
      </c>
      <c r="T14" s="1"/>
      <c r="U14" s="1"/>
    </row>
    <row r="15" spans="1:21" ht="15" customHeight="1" x14ac:dyDescent="0.25">
      <c r="A15" s="6"/>
      <c r="B15" s="7"/>
      <c r="C15" s="7"/>
      <c r="D15" s="8"/>
      <c r="E15" s="7"/>
      <c r="F15" s="8"/>
      <c r="G15" s="20"/>
      <c r="I15" s="89"/>
      <c r="K15" s="127"/>
      <c r="L15" s="9"/>
      <c r="M15" s="9"/>
      <c r="N15" s="9"/>
      <c r="O15" s="9"/>
      <c r="P15" s="9"/>
      <c r="Q15" s="9"/>
      <c r="R15" s="22" t="str">
        <f t="shared" ref="R15:R18" si="1">IF(B15="","",SUM(L15:Q15))</f>
        <v/>
      </c>
      <c r="S15" s="129"/>
      <c r="T15" s="1"/>
      <c r="U15" s="1"/>
    </row>
    <row r="16" spans="1:21" ht="15" customHeight="1" x14ac:dyDescent="0.25">
      <c r="A16" s="6"/>
      <c r="B16" s="7"/>
      <c r="C16" s="7"/>
      <c r="D16" s="8"/>
      <c r="E16" s="7"/>
      <c r="F16" s="8"/>
      <c r="G16" s="20"/>
      <c r="I16" s="89"/>
      <c r="K16" s="127"/>
      <c r="L16" s="9"/>
      <c r="M16" s="9"/>
      <c r="N16" s="9"/>
      <c r="O16" s="9"/>
      <c r="P16" s="9"/>
      <c r="Q16" s="9"/>
      <c r="R16" s="22" t="str">
        <f t="shared" si="1"/>
        <v/>
      </c>
      <c r="S16" s="129"/>
      <c r="T16" s="1"/>
      <c r="U16" s="1"/>
    </row>
    <row r="17" spans="1:21" ht="15" customHeight="1" x14ac:dyDescent="0.25">
      <c r="A17" s="6"/>
      <c r="B17" s="7"/>
      <c r="C17" s="7"/>
      <c r="D17" s="8"/>
      <c r="E17" s="7"/>
      <c r="F17" s="8"/>
      <c r="G17" s="20"/>
      <c r="I17" s="89"/>
      <c r="K17" s="127"/>
      <c r="L17" s="9"/>
      <c r="M17" s="9"/>
      <c r="N17" s="9"/>
      <c r="O17" s="9"/>
      <c r="P17" s="9"/>
      <c r="Q17" s="9"/>
      <c r="R17" s="22" t="str">
        <f t="shared" si="1"/>
        <v/>
      </c>
      <c r="S17" s="129"/>
      <c r="T17" s="1"/>
      <c r="U17" s="1"/>
    </row>
    <row r="18" spans="1:21" ht="15.75" customHeight="1" thickBot="1" x14ac:dyDescent="0.3">
      <c r="A18" s="10"/>
      <c r="B18" s="11"/>
      <c r="C18" s="11"/>
      <c r="D18" s="63"/>
      <c r="E18" s="131" t="s">
        <v>27</v>
      </c>
      <c r="F18" s="132"/>
      <c r="G18" s="21"/>
      <c r="I18" s="90"/>
      <c r="K18" s="128"/>
      <c r="L18" s="12"/>
      <c r="M18" s="13"/>
      <c r="N18" s="12"/>
      <c r="O18" s="12"/>
      <c r="P18" s="12"/>
      <c r="Q18" s="12"/>
      <c r="R18" s="23" t="str">
        <f t="shared" si="1"/>
        <v/>
      </c>
      <c r="S18" s="130"/>
      <c r="T18" s="1"/>
      <c r="U18" s="1"/>
    </row>
    <row r="19" spans="1:21" ht="15.75" thickBot="1" x14ac:dyDescent="0.3">
      <c r="A19" s="1"/>
      <c r="B19" s="1"/>
      <c r="C19" s="1"/>
      <c r="D19" s="1"/>
      <c r="E19" s="1"/>
      <c r="F19" s="1"/>
      <c r="G19" s="1"/>
      <c r="H19" s="1"/>
      <c r="I19" s="1"/>
      <c r="J19" s="1"/>
      <c r="K19" s="1"/>
      <c r="L19" s="1"/>
      <c r="M19" s="1"/>
      <c r="N19" s="1"/>
      <c r="O19" s="1"/>
      <c r="P19" s="1"/>
      <c r="Q19" s="1"/>
      <c r="R19" s="1"/>
      <c r="S19" s="1"/>
      <c r="T19" s="1"/>
      <c r="U19" s="1"/>
    </row>
    <row r="20" spans="1:21" x14ac:dyDescent="0.25">
      <c r="A20" s="19"/>
      <c r="B20" s="78" t="s">
        <v>117</v>
      </c>
      <c r="C20" s="144"/>
      <c r="D20" s="145"/>
      <c r="E20" s="146"/>
      <c r="F20" s="144"/>
      <c r="G20" s="147"/>
      <c r="K20" s="133" t="s">
        <v>10</v>
      </c>
      <c r="L20" s="134"/>
      <c r="M20" s="134"/>
      <c r="N20" s="134"/>
      <c r="O20" s="134"/>
      <c r="P20" s="134"/>
      <c r="Q20" s="134"/>
      <c r="R20" s="134"/>
      <c r="S20" s="135"/>
      <c r="T20" s="1"/>
      <c r="U20" s="1"/>
    </row>
    <row r="21" spans="1:21" ht="15.75" thickBot="1" x14ac:dyDescent="0.3">
      <c r="A21" s="139" t="s">
        <v>123</v>
      </c>
      <c r="B21" s="140"/>
      <c r="C21" s="141"/>
      <c r="D21" s="142"/>
      <c r="E21" s="142"/>
      <c r="F21" s="142"/>
      <c r="G21" s="143"/>
      <c r="K21" s="136"/>
      <c r="L21" s="137"/>
      <c r="M21" s="137"/>
      <c r="N21" s="137"/>
      <c r="O21" s="137"/>
      <c r="P21" s="137"/>
      <c r="Q21" s="137"/>
      <c r="R21" s="137"/>
      <c r="S21" s="138"/>
      <c r="T21" s="1"/>
      <c r="U21" s="1"/>
    </row>
    <row r="22" spans="1:21" s="28" customFormat="1" ht="30" customHeight="1" x14ac:dyDescent="0.25">
      <c r="A22" s="24" t="s">
        <v>11</v>
      </c>
      <c r="B22" s="125" t="s">
        <v>12</v>
      </c>
      <c r="C22" s="126"/>
      <c r="D22" s="25" t="s">
        <v>13</v>
      </c>
      <c r="E22" s="26" t="s">
        <v>14</v>
      </c>
      <c r="F22" s="25" t="s">
        <v>15</v>
      </c>
      <c r="G22" s="27" t="s">
        <v>16</v>
      </c>
      <c r="I22" s="88" t="s">
        <v>120</v>
      </c>
      <c r="K22" s="4" t="s">
        <v>17</v>
      </c>
      <c r="L22" s="5" t="s">
        <v>18</v>
      </c>
      <c r="M22" s="5" t="s">
        <v>19</v>
      </c>
      <c r="N22" s="5" t="s">
        <v>20</v>
      </c>
      <c r="O22" s="5" t="s">
        <v>21</v>
      </c>
      <c r="P22" s="5" t="s">
        <v>22</v>
      </c>
      <c r="Q22" s="5" t="s">
        <v>23</v>
      </c>
      <c r="R22" s="5" t="s">
        <v>24</v>
      </c>
      <c r="S22" s="29" t="s">
        <v>25</v>
      </c>
      <c r="T22" s="30"/>
      <c r="U22" s="30"/>
    </row>
    <row r="23" spans="1:21" ht="15" customHeight="1" x14ac:dyDescent="0.25">
      <c r="A23" s="6"/>
      <c r="B23" s="7"/>
      <c r="C23" s="7"/>
      <c r="D23" s="8"/>
      <c r="E23" s="7"/>
      <c r="F23" s="8"/>
      <c r="G23" s="20"/>
      <c r="I23" s="89"/>
      <c r="K23" s="127" t="s">
        <v>26</v>
      </c>
      <c r="L23" s="9"/>
      <c r="M23" s="9"/>
      <c r="N23" s="9"/>
      <c r="O23" s="9"/>
      <c r="P23" s="9"/>
      <c r="Q23" s="9"/>
      <c r="R23" s="22" t="str">
        <f>IF(B23="","",SUM(L23:Q23))</f>
        <v/>
      </c>
      <c r="S23" s="129" t="str">
        <f>IF(B23="","",SUM(R23:R27))</f>
        <v/>
      </c>
      <c r="T23" s="1"/>
      <c r="U23" s="1"/>
    </row>
    <row r="24" spans="1:21" ht="15" customHeight="1" x14ac:dyDescent="0.25">
      <c r="A24" s="6"/>
      <c r="B24" s="7"/>
      <c r="C24" s="7"/>
      <c r="D24" s="8"/>
      <c r="E24" s="7"/>
      <c r="F24" s="8"/>
      <c r="G24" s="20"/>
      <c r="I24" s="89"/>
      <c r="K24" s="127"/>
      <c r="L24" s="9"/>
      <c r="M24" s="9"/>
      <c r="N24" s="9"/>
      <c r="O24" s="9"/>
      <c r="P24" s="9"/>
      <c r="Q24" s="9"/>
      <c r="R24" s="22" t="str">
        <f t="shared" ref="R24:R27" si="2">IF(B24="","",SUM(L24:Q24))</f>
        <v/>
      </c>
      <c r="S24" s="129"/>
      <c r="T24" s="1"/>
      <c r="U24" s="1"/>
    </row>
    <row r="25" spans="1:21" ht="15" customHeight="1" x14ac:dyDescent="0.25">
      <c r="A25" s="6"/>
      <c r="B25" s="7"/>
      <c r="C25" s="7"/>
      <c r="D25" s="8"/>
      <c r="E25" s="7"/>
      <c r="F25" s="8"/>
      <c r="G25" s="20"/>
      <c r="I25" s="89"/>
      <c r="K25" s="127"/>
      <c r="L25" s="9"/>
      <c r="M25" s="9"/>
      <c r="N25" s="9"/>
      <c r="O25" s="9"/>
      <c r="P25" s="9"/>
      <c r="Q25" s="9"/>
      <c r="R25" s="22" t="str">
        <f t="shared" si="2"/>
        <v/>
      </c>
      <c r="S25" s="129"/>
      <c r="T25" s="1"/>
      <c r="U25" s="1"/>
    </row>
    <row r="26" spans="1:21" ht="15" customHeight="1" x14ac:dyDescent="0.25">
      <c r="A26" s="6"/>
      <c r="B26" s="7"/>
      <c r="C26" s="7"/>
      <c r="D26" s="8"/>
      <c r="E26" s="7"/>
      <c r="F26" s="8"/>
      <c r="G26" s="20"/>
      <c r="I26" s="89"/>
      <c r="K26" s="127"/>
      <c r="L26" s="9"/>
      <c r="M26" s="9"/>
      <c r="N26" s="9"/>
      <c r="O26" s="9"/>
      <c r="P26" s="9"/>
      <c r="Q26" s="9"/>
      <c r="R26" s="22" t="str">
        <f t="shared" si="2"/>
        <v/>
      </c>
      <c r="S26" s="129"/>
      <c r="T26" s="1"/>
      <c r="U26" s="1"/>
    </row>
    <row r="27" spans="1:21" ht="15.75" customHeight="1" thickBot="1" x14ac:dyDescent="0.3">
      <c r="A27" s="10"/>
      <c r="B27" s="11"/>
      <c r="C27" s="11"/>
      <c r="D27" s="63"/>
      <c r="E27" s="131" t="s">
        <v>27</v>
      </c>
      <c r="F27" s="132"/>
      <c r="G27" s="21"/>
      <c r="I27" s="90"/>
      <c r="K27" s="128"/>
      <c r="L27" s="12"/>
      <c r="M27" s="13"/>
      <c r="N27" s="12"/>
      <c r="O27" s="12"/>
      <c r="P27" s="12"/>
      <c r="Q27" s="12"/>
      <c r="R27" s="23" t="str">
        <f t="shared" si="2"/>
        <v/>
      </c>
      <c r="S27" s="130"/>
      <c r="T27" s="1"/>
      <c r="U27" s="1"/>
    </row>
    <row r="28" spans="1:21" ht="15.75" thickBot="1" x14ac:dyDescent="0.3">
      <c r="A28" s="1"/>
      <c r="B28" s="1"/>
      <c r="C28" s="1"/>
      <c r="D28" s="1"/>
      <c r="E28" s="1"/>
      <c r="F28" s="1"/>
      <c r="G28" s="1"/>
      <c r="H28" s="1"/>
      <c r="I28" s="1"/>
      <c r="J28" s="1"/>
      <c r="K28" s="1"/>
      <c r="L28" s="1"/>
      <c r="M28" s="1"/>
      <c r="N28" s="1"/>
      <c r="O28" s="1"/>
      <c r="P28" s="1"/>
      <c r="Q28" s="1"/>
      <c r="R28" s="1"/>
      <c r="S28" s="1"/>
      <c r="T28" s="1"/>
      <c r="U28" s="1"/>
    </row>
    <row r="29" spans="1:21" x14ac:dyDescent="0.25">
      <c r="A29" s="19"/>
      <c r="B29" s="78" t="s">
        <v>117</v>
      </c>
      <c r="C29" s="144"/>
      <c r="D29" s="145"/>
      <c r="E29" s="146"/>
      <c r="F29" s="144"/>
      <c r="G29" s="147"/>
      <c r="K29" s="133" t="s">
        <v>10</v>
      </c>
      <c r="L29" s="134"/>
      <c r="M29" s="134"/>
      <c r="N29" s="134"/>
      <c r="O29" s="134"/>
      <c r="P29" s="134"/>
      <c r="Q29" s="134"/>
      <c r="R29" s="134"/>
      <c r="S29" s="135"/>
      <c r="T29" s="1"/>
      <c r="U29" s="1"/>
    </row>
    <row r="30" spans="1:21" ht="15.75" thickBot="1" x14ac:dyDescent="0.3">
      <c r="A30" s="139" t="s">
        <v>123</v>
      </c>
      <c r="B30" s="140"/>
      <c r="C30" s="141"/>
      <c r="D30" s="142"/>
      <c r="E30" s="142"/>
      <c r="F30" s="142"/>
      <c r="G30" s="143"/>
      <c r="K30" s="136"/>
      <c r="L30" s="137"/>
      <c r="M30" s="137"/>
      <c r="N30" s="137"/>
      <c r="O30" s="137"/>
      <c r="P30" s="137"/>
      <c r="Q30" s="137"/>
      <c r="R30" s="137"/>
      <c r="S30" s="138"/>
      <c r="T30" s="1"/>
      <c r="U30" s="1"/>
    </row>
    <row r="31" spans="1:21" s="28" customFormat="1" ht="30" customHeight="1" x14ac:dyDescent="0.25">
      <c r="A31" s="24" t="s">
        <v>11</v>
      </c>
      <c r="B31" s="125" t="s">
        <v>12</v>
      </c>
      <c r="C31" s="126"/>
      <c r="D31" s="25" t="s">
        <v>13</v>
      </c>
      <c r="E31" s="26" t="s">
        <v>14</v>
      </c>
      <c r="F31" s="25" t="s">
        <v>15</v>
      </c>
      <c r="G31" s="27" t="s">
        <v>16</v>
      </c>
      <c r="I31" s="88" t="s">
        <v>120</v>
      </c>
      <c r="K31" s="4" t="s">
        <v>17</v>
      </c>
      <c r="L31" s="5" t="s">
        <v>18</v>
      </c>
      <c r="M31" s="5" t="s">
        <v>19</v>
      </c>
      <c r="N31" s="5" t="s">
        <v>20</v>
      </c>
      <c r="O31" s="5" t="s">
        <v>21</v>
      </c>
      <c r="P31" s="5" t="s">
        <v>22</v>
      </c>
      <c r="Q31" s="5" t="s">
        <v>23</v>
      </c>
      <c r="R31" s="5" t="s">
        <v>24</v>
      </c>
      <c r="S31" s="29" t="s">
        <v>25</v>
      </c>
      <c r="T31" s="30"/>
      <c r="U31" s="30"/>
    </row>
    <row r="32" spans="1:21" ht="15" customHeight="1" x14ac:dyDescent="0.25">
      <c r="A32" s="6"/>
      <c r="B32" s="7"/>
      <c r="C32" s="7"/>
      <c r="D32" s="8"/>
      <c r="E32" s="7"/>
      <c r="F32" s="8"/>
      <c r="G32" s="20"/>
      <c r="I32" s="89"/>
      <c r="K32" s="127" t="s">
        <v>26</v>
      </c>
      <c r="L32" s="9"/>
      <c r="M32" s="9"/>
      <c r="N32" s="9"/>
      <c r="O32" s="9"/>
      <c r="P32" s="9"/>
      <c r="Q32" s="9"/>
      <c r="R32" s="22" t="str">
        <f>IF(B32="","",SUM(L32:Q32))</f>
        <v/>
      </c>
      <c r="S32" s="129" t="str">
        <f>IF(B32="","",SUM(R32:R36))</f>
        <v/>
      </c>
      <c r="T32" s="1"/>
      <c r="U32" s="1"/>
    </row>
    <row r="33" spans="1:21" ht="15" customHeight="1" x14ac:dyDescent="0.25">
      <c r="A33" s="6"/>
      <c r="B33" s="7"/>
      <c r="C33" s="7"/>
      <c r="D33" s="8"/>
      <c r="E33" s="7"/>
      <c r="F33" s="8"/>
      <c r="G33" s="20"/>
      <c r="I33" s="89"/>
      <c r="K33" s="127"/>
      <c r="L33" s="9"/>
      <c r="M33" s="9"/>
      <c r="N33" s="9"/>
      <c r="O33" s="9"/>
      <c r="P33" s="9"/>
      <c r="Q33" s="9"/>
      <c r="R33" s="22" t="str">
        <f t="shared" ref="R33:R36" si="3">IF(B33="","",SUM(L33:Q33))</f>
        <v/>
      </c>
      <c r="S33" s="129"/>
      <c r="T33" s="1"/>
      <c r="U33" s="1"/>
    </row>
    <row r="34" spans="1:21" ht="15" customHeight="1" x14ac:dyDescent="0.25">
      <c r="A34" s="6"/>
      <c r="B34" s="7"/>
      <c r="C34" s="7"/>
      <c r="D34" s="8"/>
      <c r="E34" s="7"/>
      <c r="F34" s="8"/>
      <c r="G34" s="20"/>
      <c r="I34" s="89"/>
      <c r="K34" s="127"/>
      <c r="L34" s="9"/>
      <c r="M34" s="9"/>
      <c r="N34" s="9"/>
      <c r="O34" s="9"/>
      <c r="P34" s="9"/>
      <c r="Q34" s="9"/>
      <c r="R34" s="22" t="str">
        <f t="shared" si="3"/>
        <v/>
      </c>
      <c r="S34" s="129"/>
      <c r="T34" s="1"/>
      <c r="U34" s="1"/>
    </row>
    <row r="35" spans="1:21" ht="15" customHeight="1" x14ac:dyDescent="0.25">
      <c r="A35" s="6"/>
      <c r="B35" s="7"/>
      <c r="C35" s="7"/>
      <c r="D35" s="8"/>
      <c r="E35" s="7"/>
      <c r="F35" s="8"/>
      <c r="G35" s="20"/>
      <c r="I35" s="89"/>
      <c r="K35" s="127"/>
      <c r="L35" s="9"/>
      <c r="M35" s="9"/>
      <c r="N35" s="9"/>
      <c r="O35" s="9"/>
      <c r="P35" s="9"/>
      <c r="Q35" s="9"/>
      <c r="R35" s="22" t="str">
        <f t="shared" si="3"/>
        <v/>
      </c>
      <c r="S35" s="129"/>
      <c r="T35" s="1"/>
      <c r="U35" s="1"/>
    </row>
    <row r="36" spans="1:21" ht="15.75" customHeight="1" thickBot="1" x14ac:dyDescent="0.3">
      <c r="A36" s="10"/>
      <c r="B36" s="11"/>
      <c r="C36" s="11"/>
      <c r="D36" s="63"/>
      <c r="E36" s="131" t="s">
        <v>27</v>
      </c>
      <c r="F36" s="132"/>
      <c r="G36" s="21"/>
      <c r="I36" s="90"/>
      <c r="K36" s="128"/>
      <c r="L36" s="12"/>
      <c r="M36" s="13"/>
      <c r="N36" s="12"/>
      <c r="O36" s="12"/>
      <c r="P36" s="12"/>
      <c r="Q36" s="12"/>
      <c r="R36" s="23" t="str">
        <f t="shared" si="3"/>
        <v/>
      </c>
      <c r="S36" s="130"/>
      <c r="T36" s="1"/>
      <c r="U36" s="1"/>
    </row>
    <row r="37" spans="1:21" ht="15.75" thickBot="1" x14ac:dyDescent="0.3">
      <c r="A37" s="1"/>
      <c r="B37" s="1"/>
      <c r="C37" s="1"/>
      <c r="D37" s="1"/>
      <c r="E37" s="1"/>
      <c r="F37" s="1"/>
      <c r="G37" s="1"/>
      <c r="H37" s="1"/>
      <c r="I37" s="1"/>
      <c r="J37" s="1"/>
      <c r="K37" s="1"/>
      <c r="L37" s="1"/>
      <c r="M37" s="1"/>
      <c r="N37" s="1"/>
      <c r="O37" s="1"/>
      <c r="P37" s="1"/>
      <c r="Q37" s="1"/>
      <c r="R37" s="1"/>
      <c r="S37" s="1"/>
      <c r="T37" s="1"/>
      <c r="U37" s="1"/>
    </row>
    <row r="38" spans="1:21" x14ac:dyDescent="0.25">
      <c r="A38" s="19"/>
      <c r="B38" s="78" t="s">
        <v>117</v>
      </c>
      <c r="C38" s="144"/>
      <c r="D38" s="145"/>
      <c r="E38" s="146"/>
      <c r="F38" s="144"/>
      <c r="G38" s="147"/>
      <c r="K38" s="133" t="s">
        <v>10</v>
      </c>
      <c r="L38" s="134"/>
      <c r="M38" s="134"/>
      <c r="N38" s="134"/>
      <c r="O38" s="134"/>
      <c r="P38" s="134"/>
      <c r="Q38" s="134"/>
      <c r="R38" s="134"/>
      <c r="S38" s="135"/>
      <c r="T38" s="1"/>
      <c r="U38" s="1"/>
    </row>
    <row r="39" spans="1:21" ht="15.75" thickBot="1" x14ac:dyDescent="0.3">
      <c r="A39" s="139" t="s">
        <v>123</v>
      </c>
      <c r="B39" s="140"/>
      <c r="C39" s="141"/>
      <c r="D39" s="142"/>
      <c r="E39" s="142"/>
      <c r="F39" s="142"/>
      <c r="G39" s="143"/>
      <c r="K39" s="136"/>
      <c r="L39" s="137"/>
      <c r="M39" s="137"/>
      <c r="N39" s="137"/>
      <c r="O39" s="137"/>
      <c r="P39" s="137"/>
      <c r="Q39" s="137"/>
      <c r="R39" s="137"/>
      <c r="S39" s="138"/>
      <c r="T39" s="1"/>
      <c r="U39" s="1"/>
    </row>
    <row r="40" spans="1:21" s="28" customFormat="1" ht="30" customHeight="1" x14ac:dyDescent="0.25">
      <c r="A40" s="24" t="s">
        <v>11</v>
      </c>
      <c r="B40" s="125" t="s">
        <v>12</v>
      </c>
      <c r="C40" s="126"/>
      <c r="D40" s="25" t="s">
        <v>13</v>
      </c>
      <c r="E40" s="26" t="s">
        <v>14</v>
      </c>
      <c r="F40" s="25" t="s">
        <v>15</v>
      </c>
      <c r="G40" s="27" t="s">
        <v>16</v>
      </c>
      <c r="I40" s="88" t="s">
        <v>120</v>
      </c>
      <c r="K40" s="4" t="s">
        <v>17</v>
      </c>
      <c r="L40" s="5" t="s">
        <v>18</v>
      </c>
      <c r="M40" s="5" t="s">
        <v>19</v>
      </c>
      <c r="N40" s="5" t="s">
        <v>20</v>
      </c>
      <c r="O40" s="5" t="s">
        <v>21</v>
      </c>
      <c r="P40" s="5" t="s">
        <v>22</v>
      </c>
      <c r="Q40" s="5" t="s">
        <v>23</v>
      </c>
      <c r="R40" s="5" t="s">
        <v>24</v>
      </c>
      <c r="S40" s="29" t="s">
        <v>25</v>
      </c>
      <c r="T40" s="30"/>
      <c r="U40" s="30"/>
    </row>
    <row r="41" spans="1:21" ht="15" customHeight="1" x14ac:dyDescent="0.25">
      <c r="A41" s="6"/>
      <c r="B41" s="7"/>
      <c r="C41" s="7"/>
      <c r="D41" s="8"/>
      <c r="E41" s="7"/>
      <c r="F41" s="8"/>
      <c r="G41" s="20"/>
      <c r="I41" s="89"/>
      <c r="K41" s="127" t="s">
        <v>26</v>
      </c>
      <c r="L41" s="9"/>
      <c r="M41" s="9"/>
      <c r="N41" s="9"/>
      <c r="O41" s="9"/>
      <c r="P41" s="9"/>
      <c r="Q41" s="9"/>
      <c r="R41" s="22" t="str">
        <f>IF(B41="","",SUM(L41:Q41))</f>
        <v/>
      </c>
      <c r="S41" s="129" t="str">
        <f>IF(B41="","",SUM(R41:R45))</f>
        <v/>
      </c>
      <c r="T41" s="1"/>
      <c r="U41" s="1"/>
    </row>
    <row r="42" spans="1:21" ht="15" customHeight="1" x14ac:dyDescent="0.25">
      <c r="A42" s="6"/>
      <c r="B42" s="7"/>
      <c r="C42" s="7"/>
      <c r="D42" s="8"/>
      <c r="E42" s="7"/>
      <c r="F42" s="8"/>
      <c r="G42" s="20"/>
      <c r="I42" s="89"/>
      <c r="K42" s="127"/>
      <c r="L42" s="9"/>
      <c r="M42" s="9"/>
      <c r="N42" s="9"/>
      <c r="O42" s="9"/>
      <c r="P42" s="9"/>
      <c r="Q42" s="9"/>
      <c r="R42" s="22" t="str">
        <f t="shared" ref="R42:R45" si="4">IF(B42="","",SUM(L42:Q42))</f>
        <v/>
      </c>
      <c r="S42" s="129"/>
      <c r="T42" s="1"/>
      <c r="U42" s="1"/>
    </row>
    <row r="43" spans="1:21" ht="15" customHeight="1" x14ac:dyDescent="0.25">
      <c r="A43" s="6"/>
      <c r="B43" s="7"/>
      <c r="C43" s="7"/>
      <c r="D43" s="8"/>
      <c r="E43" s="7"/>
      <c r="F43" s="8"/>
      <c r="G43" s="20"/>
      <c r="I43" s="89"/>
      <c r="K43" s="127"/>
      <c r="L43" s="9"/>
      <c r="M43" s="9"/>
      <c r="N43" s="9"/>
      <c r="O43" s="9"/>
      <c r="P43" s="9"/>
      <c r="Q43" s="9"/>
      <c r="R43" s="22" t="str">
        <f t="shared" si="4"/>
        <v/>
      </c>
      <c r="S43" s="129"/>
      <c r="T43" s="1"/>
      <c r="U43" s="1"/>
    </row>
    <row r="44" spans="1:21" ht="15" customHeight="1" x14ac:dyDescent="0.25">
      <c r="A44" s="6"/>
      <c r="B44" s="7"/>
      <c r="C44" s="7"/>
      <c r="D44" s="8"/>
      <c r="E44" s="7"/>
      <c r="F44" s="8"/>
      <c r="G44" s="20"/>
      <c r="I44" s="89"/>
      <c r="K44" s="127"/>
      <c r="L44" s="9"/>
      <c r="M44" s="9"/>
      <c r="N44" s="9"/>
      <c r="O44" s="9"/>
      <c r="P44" s="9"/>
      <c r="Q44" s="9"/>
      <c r="R44" s="22" t="str">
        <f t="shared" si="4"/>
        <v/>
      </c>
      <c r="S44" s="129"/>
      <c r="T44" s="1"/>
      <c r="U44" s="1"/>
    </row>
    <row r="45" spans="1:21" ht="15.75" customHeight="1" thickBot="1" x14ac:dyDescent="0.3">
      <c r="A45" s="10"/>
      <c r="B45" s="11"/>
      <c r="C45" s="11"/>
      <c r="D45" s="63"/>
      <c r="E45" s="131" t="s">
        <v>27</v>
      </c>
      <c r="F45" s="132"/>
      <c r="G45" s="21"/>
      <c r="I45" s="90"/>
      <c r="K45" s="128"/>
      <c r="L45" s="12"/>
      <c r="M45" s="13"/>
      <c r="N45" s="12"/>
      <c r="O45" s="12"/>
      <c r="P45" s="12"/>
      <c r="Q45" s="12"/>
      <c r="R45" s="23" t="str">
        <f t="shared" si="4"/>
        <v/>
      </c>
      <c r="S45" s="130"/>
      <c r="T45" s="1"/>
      <c r="U45" s="1"/>
    </row>
    <row r="46" spans="1:21" ht="15.75" thickBot="1" x14ac:dyDescent="0.3">
      <c r="A46" s="1"/>
      <c r="B46" s="1"/>
      <c r="C46" s="1"/>
      <c r="D46" s="1"/>
      <c r="E46" s="1"/>
      <c r="F46" s="1"/>
      <c r="G46" s="1"/>
      <c r="H46" s="1"/>
      <c r="I46" s="1"/>
      <c r="J46" s="1"/>
      <c r="K46" s="1"/>
      <c r="L46" s="1"/>
      <c r="M46" s="1"/>
      <c r="N46" s="1"/>
      <c r="O46" s="1"/>
      <c r="P46" s="1"/>
      <c r="Q46" s="1"/>
      <c r="R46" s="1"/>
      <c r="S46" s="1"/>
      <c r="T46" s="1"/>
      <c r="U46" s="1"/>
    </row>
    <row r="47" spans="1:21" x14ac:dyDescent="0.25">
      <c r="A47" s="19"/>
      <c r="B47" s="78" t="s">
        <v>117</v>
      </c>
      <c r="C47" s="144"/>
      <c r="D47" s="145"/>
      <c r="E47" s="146"/>
      <c r="F47" s="144"/>
      <c r="G47" s="147"/>
      <c r="K47" s="133" t="s">
        <v>10</v>
      </c>
      <c r="L47" s="134"/>
      <c r="M47" s="134"/>
      <c r="N47" s="134"/>
      <c r="O47" s="134"/>
      <c r="P47" s="134"/>
      <c r="Q47" s="134"/>
      <c r="R47" s="134"/>
      <c r="S47" s="135"/>
      <c r="T47" s="1"/>
      <c r="U47" s="1"/>
    </row>
    <row r="48" spans="1:21" ht="15.75" thickBot="1" x14ac:dyDescent="0.3">
      <c r="A48" s="139" t="s">
        <v>123</v>
      </c>
      <c r="B48" s="140"/>
      <c r="C48" s="141"/>
      <c r="D48" s="142"/>
      <c r="E48" s="142"/>
      <c r="F48" s="142"/>
      <c r="G48" s="143"/>
      <c r="K48" s="136"/>
      <c r="L48" s="137"/>
      <c r="M48" s="137"/>
      <c r="N48" s="137"/>
      <c r="O48" s="137"/>
      <c r="P48" s="137"/>
      <c r="Q48" s="137"/>
      <c r="R48" s="137"/>
      <c r="S48" s="138"/>
      <c r="T48" s="1"/>
      <c r="U48" s="1"/>
    </row>
    <row r="49" spans="1:21" s="28" customFormat="1" ht="30" customHeight="1" x14ac:dyDescent="0.25">
      <c r="A49" s="24" t="s">
        <v>11</v>
      </c>
      <c r="B49" s="125" t="s">
        <v>12</v>
      </c>
      <c r="C49" s="126"/>
      <c r="D49" s="25" t="s">
        <v>13</v>
      </c>
      <c r="E49" s="26" t="s">
        <v>14</v>
      </c>
      <c r="F49" s="25" t="s">
        <v>15</v>
      </c>
      <c r="G49" s="27" t="s">
        <v>16</v>
      </c>
      <c r="I49" s="88" t="s">
        <v>120</v>
      </c>
      <c r="K49" s="4" t="s">
        <v>17</v>
      </c>
      <c r="L49" s="5" t="s">
        <v>18</v>
      </c>
      <c r="M49" s="5" t="s">
        <v>19</v>
      </c>
      <c r="N49" s="5" t="s">
        <v>20</v>
      </c>
      <c r="O49" s="5" t="s">
        <v>21</v>
      </c>
      <c r="P49" s="5" t="s">
        <v>22</v>
      </c>
      <c r="Q49" s="5" t="s">
        <v>23</v>
      </c>
      <c r="R49" s="5" t="s">
        <v>24</v>
      </c>
      <c r="S49" s="29" t="s">
        <v>25</v>
      </c>
      <c r="T49" s="30"/>
      <c r="U49" s="30"/>
    </row>
    <row r="50" spans="1:21" ht="15" customHeight="1" x14ac:dyDescent="0.25">
      <c r="A50" s="6"/>
      <c r="B50" s="7"/>
      <c r="C50" s="7"/>
      <c r="D50" s="8"/>
      <c r="E50" s="7"/>
      <c r="F50" s="8"/>
      <c r="G50" s="20"/>
      <c r="I50" s="89"/>
      <c r="K50" s="127" t="s">
        <v>26</v>
      </c>
      <c r="L50" s="9"/>
      <c r="M50" s="9"/>
      <c r="N50" s="9"/>
      <c r="O50" s="9"/>
      <c r="P50" s="9"/>
      <c r="Q50" s="9"/>
      <c r="R50" s="22" t="str">
        <f>IF(B50="","",SUM(L50:Q50))</f>
        <v/>
      </c>
      <c r="S50" s="129" t="str">
        <f>IF(B50="","",SUM(R50:R54))</f>
        <v/>
      </c>
      <c r="T50" s="1"/>
      <c r="U50" s="1"/>
    </row>
    <row r="51" spans="1:21" ht="15" customHeight="1" x14ac:dyDescent="0.25">
      <c r="A51" s="6"/>
      <c r="B51" s="7"/>
      <c r="C51" s="7"/>
      <c r="D51" s="8"/>
      <c r="E51" s="7"/>
      <c r="F51" s="8"/>
      <c r="G51" s="20"/>
      <c r="I51" s="89"/>
      <c r="K51" s="127"/>
      <c r="L51" s="9"/>
      <c r="M51" s="9"/>
      <c r="N51" s="9"/>
      <c r="O51" s="9"/>
      <c r="P51" s="9"/>
      <c r="Q51" s="9"/>
      <c r="R51" s="22" t="str">
        <f t="shared" ref="R51:R54" si="5">IF(B51="","",SUM(L51:Q51))</f>
        <v/>
      </c>
      <c r="S51" s="129"/>
      <c r="T51" s="1"/>
      <c r="U51" s="1"/>
    </row>
    <row r="52" spans="1:21" ht="15" customHeight="1" x14ac:dyDescent="0.25">
      <c r="A52" s="6"/>
      <c r="B52" s="7"/>
      <c r="C52" s="7"/>
      <c r="D52" s="8"/>
      <c r="E52" s="7"/>
      <c r="F52" s="8"/>
      <c r="G52" s="20"/>
      <c r="I52" s="89"/>
      <c r="K52" s="127"/>
      <c r="L52" s="9"/>
      <c r="M52" s="9"/>
      <c r="N52" s="9"/>
      <c r="O52" s="9"/>
      <c r="P52" s="9"/>
      <c r="Q52" s="9"/>
      <c r="R52" s="22" t="str">
        <f t="shared" si="5"/>
        <v/>
      </c>
      <c r="S52" s="129"/>
      <c r="T52" s="1"/>
      <c r="U52" s="1"/>
    </row>
    <row r="53" spans="1:21" ht="15" customHeight="1" x14ac:dyDescent="0.25">
      <c r="A53" s="6"/>
      <c r="B53" s="7"/>
      <c r="C53" s="7"/>
      <c r="D53" s="8"/>
      <c r="E53" s="7"/>
      <c r="F53" s="8"/>
      <c r="G53" s="20"/>
      <c r="I53" s="89"/>
      <c r="K53" s="127"/>
      <c r="L53" s="9"/>
      <c r="M53" s="9"/>
      <c r="N53" s="9"/>
      <c r="O53" s="9"/>
      <c r="P53" s="9"/>
      <c r="Q53" s="9"/>
      <c r="R53" s="22" t="str">
        <f t="shared" si="5"/>
        <v/>
      </c>
      <c r="S53" s="129"/>
      <c r="T53" s="1"/>
      <c r="U53" s="1"/>
    </row>
    <row r="54" spans="1:21" ht="15.75" customHeight="1" thickBot="1" x14ac:dyDescent="0.3">
      <c r="A54" s="10"/>
      <c r="B54" s="11"/>
      <c r="C54" s="11"/>
      <c r="D54" s="63"/>
      <c r="E54" s="131" t="s">
        <v>27</v>
      </c>
      <c r="F54" s="132"/>
      <c r="G54" s="21"/>
      <c r="I54" s="90"/>
      <c r="K54" s="128"/>
      <c r="L54" s="12"/>
      <c r="M54" s="13"/>
      <c r="N54" s="12"/>
      <c r="O54" s="12"/>
      <c r="P54" s="12"/>
      <c r="Q54" s="12"/>
      <c r="R54" s="23" t="str">
        <f t="shared" si="5"/>
        <v/>
      </c>
      <c r="S54" s="130"/>
      <c r="T54" s="1"/>
      <c r="U54" s="1"/>
    </row>
    <row r="55" spans="1:21" ht="15.75" thickBot="1" x14ac:dyDescent="0.3">
      <c r="A55" s="1"/>
      <c r="B55" s="1"/>
      <c r="C55" s="1"/>
      <c r="D55" s="1"/>
      <c r="E55" s="1"/>
      <c r="F55" s="1"/>
      <c r="G55" s="1"/>
      <c r="H55" s="1"/>
      <c r="I55" s="1"/>
      <c r="J55" s="1"/>
      <c r="K55" s="1"/>
      <c r="L55" s="1"/>
      <c r="M55" s="1"/>
      <c r="N55" s="1"/>
      <c r="O55" s="1"/>
      <c r="P55" s="1"/>
      <c r="Q55" s="1"/>
      <c r="R55" s="1"/>
      <c r="S55" s="1"/>
      <c r="T55" s="1"/>
      <c r="U55" s="1"/>
    </row>
    <row r="56" spans="1:21" x14ac:dyDescent="0.25">
      <c r="A56" s="19"/>
      <c r="B56" s="78" t="s">
        <v>117</v>
      </c>
      <c r="C56" s="144"/>
      <c r="D56" s="145"/>
      <c r="E56" s="146"/>
      <c r="F56" s="144"/>
      <c r="G56" s="147"/>
      <c r="K56" s="133" t="s">
        <v>10</v>
      </c>
      <c r="L56" s="134"/>
      <c r="M56" s="134"/>
      <c r="N56" s="134"/>
      <c r="O56" s="134"/>
      <c r="P56" s="134"/>
      <c r="Q56" s="134"/>
      <c r="R56" s="134"/>
      <c r="S56" s="135"/>
      <c r="T56" s="1"/>
      <c r="U56" s="1"/>
    </row>
    <row r="57" spans="1:21" ht="15.75" thickBot="1" x14ac:dyDescent="0.3">
      <c r="A57" s="139" t="s">
        <v>123</v>
      </c>
      <c r="B57" s="140"/>
      <c r="C57" s="141"/>
      <c r="D57" s="142"/>
      <c r="E57" s="142"/>
      <c r="F57" s="142"/>
      <c r="G57" s="143"/>
      <c r="K57" s="136"/>
      <c r="L57" s="137"/>
      <c r="M57" s="137"/>
      <c r="N57" s="137"/>
      <c r="O57" s="137"/>
      <c r="P57" s="137"/>
      <c r="Q57" s="137"/>
      <c r="R57" s="137"/>
      <c r="S57" s="138"/>
      <c r="T57" s="1"/>
      <c r="U57" s="1"/>
    </row>
    <row r="58" spans="1:21" s="28" customFormat="1" ht="30" customHeight="1" x14ac:dyDescent="0.25">
      <c r="A58" s="24" t="s">
        <v>11</v>
      </c>
      <c r="B58" s="125" t="s">
        <v>12</v>
      </c>
      <c r="C58" s="126"/>
      <c r="D58" s="25" t="s">
        <v>13</v>
      </c>
      <c r="E58" s="26" t="s">
        <v>14</v>
      </c>
      <c r="F58" s="25" t="s">
        <v>15</v>
      </c>
      <c r="G58" s="27" t="s">
        <v>16</v>
      </c>
      <c r="I58" s="88" t="s">
        <v>120</v>
      </c>
      <c r="K58" s="4" t="s">
        <v>17</v>
      </c>
      <c r="L58" s="5" t="s">
        <v>18</v>
      </c>
      <c r="M58" s="5" t="s">
        <v>19</v>
      </c>
      <c r="N58" s="5" t="s">
        <v>20</v>
      </c>
      <c r="O58" s="5" t="s">
        <v>21</v>
      </c>
      <c r="P58" s="5" t="s">
        <v>22</v>
      </c>
      <c r="Q58" s="5" t="s">
        <v>23</v>
      </c>
      <c r="R58" s="5" t="s">
        <v>24</v>
      </c>
      <c r="S58" s="29" t="s">
        <v>25</v>
      </c>
      <c r="T58" s="30"/>
      <c r="U58" s="30"/>
    </row>
    <row r="59" spans="1:21" ht="15" customHeight="1" x14ac:dyDescent="0.25">
      <c r="A59" s="6"/>
      <c r="B59" s="7"/>
      <c r="C59" s="7"/>
      <c r="D59" s="8"/>
      <c r="E59" s="7"/>
      <c r="F59" s="8"/>
      <c r="G59" s="20"/>
      <c r="I59" s="89"/>
      <c r="K59" s="127" t="s">
        <v>26</v>
      </c>
      <c r="L59" s="9"/>
      <c r="M59" s="9"/>
      <c r="N59" s="9"/>
      <c r="O59" s="9"/>
      <c r="P59" s="9"/>
      <c r="Q59" s="9"/>
      <c r="R59" s="22" t="str">
        <f>IF(B59="","",SUM(L59:Q59))</f>
        <v/>
      </c>
      <c r="S59" s="129" t="str">
        <f>IF(B59="","",SUM(R59:R63))</f>
        <v/>
      </c>
      <c r="T59" s="1"/>
      <c r="U59" s="1"/>
    </row>
    <row r="60" spans="1:21" ht="15" customHeight="1" x14ac:dyDescent="0.25">
      <c r="A60" s="6"/>
      <c r="B60" s="7"/>
      <c r="C60" s="7"/>
      <c r="D60" s="8"/>
      <c r="E60" s="7"/>
      <c r="F60" s="8"/>
      <c r="G60" s="20"/>
      <c r="I60" s="89"/>
      <c r="K60" s="127"/>
      <c r="L60" s="9"/>
      <c r="M60" s="9"/>
      <c r="N60" s="9"/>
      <c r="O60" s="9"/>
      <c r="P60" s="9"/>
      <c r="Q60" s="9"/>
      <c r="R60" s="22" t="str">
        <f t="shared" ref="R60:R63" si="6">IF(B60="","",SUM(L60:Q60))</f>
        <v/>
      </c>
      <c r="S60" s="129"/>
      <c r="T60" s="1"/>
      <c r="U60" s="1"/>
    </row>
    <row r="61" spans="1:21" ht="15" customHeight="1" x14ac:dyDescent="0.25">
      <c r="A61" s="6"/>
      <c r="B61" s="7"/>
      <c r="C61" s="7"/>
      <c r="D61" s="8"/>
      <c r="E61" s="7"/>
      <c r="F61" s="8"/>
      <c r="G61" s="20"/>
      <c r="I61" s="89"/>
      <c r="K61" s="127"/>
      <c r="L61" s="9"/>
      <c r="M61" s="9"/>
      <c r="N61" s="9"/>
      <c r="O61" s="9"/>
      <c r="P61" s="9"/>
      <c r="Q61" s="9"/>
      <c r="R61" s="22" t="str">
        <f t="shared" si="6"/>
        <v/>
      </c>
      <c r="S61" s="129"/>
      <c r="T61" s="1"/>
      <c r="U61" s="1"/>
    </row>
    <row r="62" spans="1:21" ht="15" customHeight="1" x14ac:dyDescent="0.25">
      <c r="A62" s="6"/>
      <c r="B62" s="7"/>
      <c r="C62" s="7"/>
      <c r="D62" s="8"/>
      <c r="E62" s="7"/>
      <c r="F62" s="8"/>
      <c r="G62" s="20"/>
      <c r="I62" s="89"/>
      <c r="K62" s="127"/>
      <c r="L62" s="9"/>
      <c r="M62" s="9"/>
      <c r="N62" s="9"/>
      <c r="O62" s="9"/>
      <c r="P62" s="9"/>
      <c r="Q62" s="9"/>
      <c r="R62" s="22" t="str">
        <f t="shared" si="6"/>
        <v/>
      </c>
      <c r="S62" s="129"/>
      <c r="T62" s="1"/>
      <c r="U62" s="1"/>
    </row>
    <row r="63" spans="1:21" ht="15.75" customHeight="1" thickBot="1" x14ac:dyDescent="0.3">
      <c r="A63" s="10"/>
      <c r="B63" s="11"/>
      <c r="C63" s="11"/>
      <c r="D63" s="63"/>
      <c r="E63" s="131" t="s">
        <v>27</v>
      </c>
      <c r="F63" s="132"/>
      <c r="G63" s="21"/>
      <c r="I63" s="90"/>
      <c r="K63" s="128"/>
      <c r="L63" s="12"/>
      <c r="M63" s="13"/>
      <c r="N63" s="12"/>
      <c r="O63" s="12"/>
      <c r="P63" s="12"/>
      <c r="Q63" s="12"/>
      <c r="R63" s="23" t="str">
        <f t="shared" si="6"/>
        <v/>
      </c>
      <c r="S63" s="130"/>
      <c r="T63" s="1"/>
      <c r="U63" s="1"/>
    </row>
    <row r="64" spans="1:21" ht="15.75" thickBot="1" x14ac:dyDescent="0.3">
      <c r="A64" s="1"/>
      <c r="B64" s="1"/>
      <c r="C64" s="1"/>
      <c r="D64" s="1"/>
      <c r="E64" s="1"/>
      <c r="F64" s="1"/>
      <c r="G64" s="1"/>
      <c r="H64" s="1"/>
      <c r="I64" s="1"/>
      <c r="J64" s="1"/>
      <c r="K64" s="1"/>
      <c r="L64" s="1"/>
      <c r="M64" s="1"/>
      <c r="N64" s="1"/>
      <c r="O64" s="1"/>
      <c r="P64" s="1"/>
      <c r="Q64" s="1"/>
      <c r="R64" s="1"/>
      <c r="S64" s="1"/>
      <c r="T64" s="1"/>
      <c r="U64" s="1"/>
    </row>
    <row r="65" spans="1:21" x14ac:dyDescent="0.25">
      <c r="A65" s="19"/>
      <c r="B65" s="78" t="s">
        <v>117</v>
      </c>
      <c r="C65" s="144"/>
      <c r="D65" s="145"/>
      <c r="E65" s="146"/>
      <c r="F65" s="144"/>
      <c r="G65" s="147"/>
      <c r="K65" s="133" t="s">
        <v>10</v>
      </c>
      <c r="L65" s="134"/>
      <c r="M65" s="134"/>
      <c r="N65" s="134"/>
      <c r="O65" s="134"/>
      <c r="P65" s="134"/>
      <c r="Q65" s="134"/>
      <c r="R65" s="134"/>
      <c r="S65" s="135"/>
      <c r="T65" s="1"/>
      <c r="U65" s="1"/>
    </row>
    <row r="66" spans="1:21" ht="15.75" thickBot="1" x14ac:dyDescent="0.3">
      <c r="A66" s="139" t="s">
        <v>123</v>
      </c>
      <c r="B66" s="140"/>
      <c r="C66" s="141"/>
      <c r="D66" s="142"/>
      <c r="E66" s="142"/>
      <c r="F66" s="142"/>
      <c r="G66" s="143"/>
      <c r="K66" s="136"/>
      <c r="L66" s="137"/>
      <c r="M66" s="137"/>
      <c r="N66" s="137"/>
      <c r="O66" s="137"/>
      <c r="P66" s="137"/>
      <c r="Q66" s="137"/>
      <c r="R66" s="137"/>
      <c r="S66" s="138"/>
      <c r="T66" s="1"/>
      <c r="U66" s="1"/>
    </row>
    <row r="67" spans="1:21" s="28" customFormat="1" ht="30" customHeight="1" x14ac:dyDescent="0.25">
      <c r="A67" s="24" t="s">
        <v>11</v>
      </c>
      <c r="B67" s="125" t="s">
        <v>12</v>
      </c>
      <c r="C67" s="126"/>
      <c r="D67" s="25" t="s">
        <v>13</v>
      </c>
      <c r="E67" s="26" t="s">
        <v>14</v>
      </c>
      <c r="F67" s="25" t="s">
        <v>15</v>
      </c>
      <c r="G67" s="27" t="s">
        <v>16</v>
      </c>
      <c r="I67" s="88" t="s">
        <v>120</v>
      </c>
      <c r="K67" s="4" t="s">
        <v>17</v>
      </c>
      <c r="L67" s="5" t="s">
        <v>18</v>
      </c>
      <c r="M67" s="5" t="s">
        <v>19</v>
      </c>
      <c r="N67" s="5" t="s">
        <v>20</v>
      </c>
      <c r="O67" s="5" t="s">
        <v>21</v>
      </c>
      <c r="P67" s="5" t="s">
        <v>22</v>
      </c>
      <c r="Q67" s="5" t="s">
        <v>23</v>
      </c>
      <c r="R67" s="5" t="s">
        <v>24</v>
      </c>
      <c r="S67" s="29" t="s">
        <v>25</v>
      </c>
      <c r="T67" s="30"/>
      <c r="U67" s="30"/>
    </row>
    <row r="68" spans="1:21" ht="15" customHeight="1" x14ac:dyDescent="0.25">
      <c r="A68" s="6"/>
      <c r="B68" s="7"/>
      <c r="C68" s="7"/>
      <c r="D68" s="8"/>
      <c r="E68" s="7"/>
      <c r="F68" s="8"/>
      <c r="G68" s="20"/>
      <c r="I68" s="89"/>
      <c r="K68" s="127" t="s">
        <v>26</v>
      </c>
      <c r="L68" s="9"/>
      <c r="M68" s="9"/>
      <c r="N68" s="9"/>
      <c r="O68" s="9"/>
      <c r="P68" s="9"/>
      <c r="Q68" s="9"/>
      <c r="R68" s="22" t="str">
        <f>IF(B68="","",SUM(L68:Q68))</f>
        <v/>
      </c>
      <c r="S68" s="129" t="str">
        <f>IF(B68="","",SUM(R68:R72))</f>
        <v/>
      </c>
      <c r="T68" s="1"/>
      <c r="U68" s="1"/>
    </row>
    <row r="69" spans="1:21" ht="15" customHeight="1" x14ac:dyDescent="0.25">
      <c r="A69" s="6"/>
      <c r="B69" s="7"/>
      <c r="C69" s="7"/>
      <c r="D69" s="8"/>
      <c r="E69" s="7"/>
      <c r="F69" s="8"/>
      <c r="G69" s="20"/>
      <c r="I69" s="89"/>
      <c r="K69" s="127"/>
      <c r="L69" s="9"/>
      <c r="M69" s="9"/>
      <c r="N69" s="9"/>
      <c r="O69" s="9"/>
      <c r="P69" s="9"/>
      <c r="Q69" s="9"/>
      <c r="R69" s="22" t="str">
        <f t="shared" ref="R69:R72" si="7">IF(B69="","",SUM(L69:Q69))</f>
        <v/>
      </c>
      <c r="S69" s="129"/>
      <c r="T69" s="1"/>
      <c r="U69" s="1"/>
    </row>
    <row r="70" spans="1:21" ht="15" customHeight="1" x14ac:dyDescent="0.25">
      <c r="A70" s="6"/>
      <c r="B70" s="7"/>
      <c r="C70" s="7"/>
      <c r="D70" s="8"/>
      <c r="E70" s="7"/>
      <c r="F70" s="8"/>
      <c r="G70" s="20"/>
      <c r="I70" s="89"/>
      <c r="K70" s="127"/>
      <c r="L70" s="9"/>
      <c r="M70" s="9"/>
      <c r="N70" s="9"/>
      <c r="O70" s="9"/>
      <c r="P70" s="9"/>
      <c r="Q70" s="9"/>
      <c r="R70" s="22" t="str">
        <f t="shared" si="7"/>
        <v/>
      </c>
      <c r="S70" s="129"/>
      <c r="T70" s="1"/>
      <c r="U70" s="1"/>
    </row>
    <row r="71" spans="1:21" ht="15" customHeight="1" x14ac:dyDescent="0.25">
      <c r="A71" s="6"/>
      <c r="B71" s="7"/>
      <c r="C71" s="7"/>
      <c r="D71" s="8"/>
      <c r="E71" s="7"/>
      <c r="F71" s="8"/>
      <c r="G71" s="20"/>
      <c r="I71" s="89"/>
      <c r="K71" s="127"/>
      <c r="L71" s="9"/>
      <c r="M71" s="9"/>
      <c r="N71" s="9"/>
      <c r="O71" s="9"/>
      <c r="P71" s="9"/>
      <c r="Q71" s="9"/>
      <c r="R71" s="22" t="str">
        <f t="shared" si="7"/>
        <v/>
      </c>
      <c r="S71" s="129"/>
      <c r="T71" s="1"/>
      <c r="U71" s="1"/>
    </row>
    <row r="72" spans="1:21" ht="15.75" customHeight="1" thickBot="1" x14ac:dyDescent="0.3">
      <c r="A72" s="10"/>
      <c r="B72" s="11"/>
      <c r="C72" s="11"/>
      <c r="D72" s="63"/>
      <c r="E72" s="131" t="s">
        <v>27</v>
      </c>
      <c r="F72" s="132"/>
      <c r="G72" s="21"/>
      <c r="I72" s="90"/>
      <c r="K72" s="128"/>
      <c r="L72" s="12"/>
      <c r="M72" s="13"/>
      <c r="N72" s="12"/>
      <c r="O72" s="12"/>
      <c r="P72" s="12"/>
      <c r="Q72" s="12"/>
      <c r="R72" s="23" t="str">
        <f t="shared" si="7"/>
        <v/>
      </c>
      <c r="S72" s="130"/>
      <c r="T72" s="1"/>
      <c r="U72" s="1"/>
    </row>
    <row r="73" spans="1:21" ht="15.75" thickBot="1" x14ac:dyDescent="0.3">
      <c r="A73" s="1"/>
      <c r="B73" s="1"/>
      <c r="C73" s="1"/>
      <c r="D73" s="1"/>
      <c r="E73" s="1"/>
      <c r="F73" s="1"/>
      <c r="G73" s="1"/>
      <c r="H73" s="1"/>
      <c r="I73" s="1"/>
      <c r="J73" s="1"/>
      <c r="K73" s="1"/>
      <c r="L73" s="1"/>
      <c r="M73" s="1"/>
      <c r="N73" s="1"/>
      <c r="O73" s="1"/>
      <c r="P73" s="1"/>
      <c r="Q73" s="1"/>
      <c r="R73" s="1"/>
      <c r="S73" s="1"/>
      <c r="T73" s="1"/>
      <c r="U73" s="1"/>
    </row>
    <row r="74" spans="1:21" x14ac:dyDescent="0.25">
      <c r="A74" s="19"/>
      <c r="B74" s="78" t="s">
        <v>117</v>
      </c>
      <c r="C74" s="144"/>
      <c r="D74" s="145"/>
      <c r="E74" s="146"/>
      <c r="F74" s="144"/>
      <c r="G74" s="147"/>
      <c r="K74" s="133" t="s">
        <v>10</v>
      </c>
      <c r="L74" s="134"/>
      <c r="M74" s="134"/>
      <c r="N74" s="134"/>
      <c r="O74" s="134"/>
      <c r="P74" s="134"/>
      <c r="Q74" s="134"/>
      <c r="R74" s="134"/>
      <c r="S74" s="135"/>
      <c r="T74" s="1"/>
      <c r="U74" s="1"/>
    </row>
    <row r="75" spans="1:21" ht="15.75" thickBot="1" x14ac:dyDescent="0.3">
      <c r="A75" s="139" t="s">
        <v>123</v>
      </c>
      <c r="B75" s="140"/>
      <c r="C75" s="141"/>
      <c r="D75" s="142"/>
      <c r="E75" s="142"/>
      <c r="F75" s="142"/>
      <c r="G75" s="143"/>
      <c r="K75" s="136"/>
      <c r="L75" s="137"/>
      <c r="M75" s="137"/>
      <c r="N75" s="137"/>
      <c r="O75" s="137"/>
      <c r="P75" s="137"/>
      <c r="Q75" s="137"/>
      <c r="R75" s="137"/>
      <c r="S75" s="138"/>
      <c r="T75" s="1"/>
      <c r="U75" s="1"/>
    </row>
    <row r="76" spans="1:21" s="28" customFormat="1" ht="30" customHeight="1" x14ac:dyDescent="0.25">
      <c r="A76" s="24" t="s">
        <v>11</v>
      </c>
      <c r="B76" s="125" t="s">
        <v>12</v>
      </c>
      <c r="C76" s="126"/>
      <c r="D76" s="25" t="s">
        <v>13</v>
      </c>
      <c r="E76" s="26" t="s">
        <v>14</v>
      </c>
      <c r="F76" s="25" t="s">
        <v>15</v>
      </c>
      <c r="G76" s="27" t="s">
        <v>16</v>
      </c>
      <c r="I76" s="88" t="s">
        <v>120</v>
      </c>
      <c r="K76" s="4" t="s">
        <v>17</v>
      </c>
      <c r="L76" s="5" t="s">
        <v>18</v>
      </c>
      <c r="M76" s="5" t="s">
        <v>19</v>
      </c>
      <c r="N76" s="5" t="s">
        <v>20</v>
      </c>
      <c r="O76" s="5" t="s">
        <v>21</v>
      </c>
      <c r="P76" s="5" t="s">
        <v>22</v>
      </c>
      <c r="Q76" s="5" t="s">
        <v>23</v>
      </c>
      <c r="R76" s="5" t="s">
        <v>24</v>
      </c>
      <c r="S76" s="29" t="s">
        <v>25</v>
      </c>
      <c r="T76" s="30"/>
      <c r="U76" s="30"/>
    </row>
    <row r="77" spans="1:21" ht="15" customHeight="1" x14ac:dyDescent="0.25">
      <c r="A77" s="6"/>
      <c r="B77" s="7"/>
      <c r="C77" s="7"/>
      <c r="D77" s="8"/>
      <c r="E77" s="7"/>
      <c r="F77" s="8"/>
      <c r="G77" s="20"/>
      <c r="I77" s="89"/>
      <c r="K77" s="127" t="s">
        <v>26</v>
      </c>
      <c r="L77" s="9"/>
      <c r="M77" s="9"/>
      <c r="N77" s="9"/>
      <c r="O77" s="9"/>
      <c r="P77" s="9"/>
      <c r="Q77" s="9"/>
      <c r="R77" s="22" t="str">
        <f>IF(B77="","",SUM(L77:Q77))</f>
        <v/>
      </c>
      <c r="S77" s="129" t="str">
        <f>IF(B77="","",SUM(R77:R81))</f>
        <v/>
      </c>
      <c r="T77" s="1"/>
      <c r="U77" s="1"/>
    </row>
    <row r="78" spans="1:21" ht="15" customHeight="1" x14ac:dyDescent="0.25">
      <c r="A78" s="6"/>
      <c r="B78" s="7"/>
      <c r="C78" s="7"/>
      <c r="D78" s="8"/>
      <c r="E78" s="7"/>
      <c r="F78" s="8"/>
      <c r="G78" s="20"/>
      <c r="I78" s="89"/>
      <c r="K78" s="127"/>
      <c r="L78" s="9"/>
      <c r="M78" s="9"/>
      <c r="N78" s="9"/>
      <c r="O78" s="9"/>
      <c r="P78" s="9"/>
      <c r="Q78" s="9"/>
      <c r="R78" s="22" t="str">
        <f t="shared" ref="R78:R81" si="8">IF(B78="","",SUM(L78:Q78))</f>
        <v/>
      </c>
      <c r="S78" s="129"/>
      <c r="T78" s="1"/>
      <c r="U78" s="1"/>
    </row>
    <row r="79" spans="1:21" ht="15" customHeight="1" x14ac:dyDescent="0.25">
      <c r="A79" s="6"/>
      <c r="B79" s="7"/>
      <c r="C79" s="7"/>
      <c r="D79" s="8"/>
      <c r="E79" s="7"/>
      <c r="F79" s="8"/>
      <c r="G79" s="20"/>
      <c r="I79" s="89"/>
      <c r="K79" s="127"/>
      <c r="L79" s="9"/>
      <c r="M79" s="9"/>
      <c r="N79" s="9"/>
      <c r="O79" s="9"/>
      <c r="P79" s="9"/>
      <c r="Q79" s="9"/>
      <c r="R79" s="22" t="str">
        <f t="shared" si="8"/>
        <v/>
      </c>
      <c r="S79" s="129"/>
      <c r="T79" s="1"/>
      <c r="U79" s="1"/>
    </row>
    <row r="80" spans="1:21" ht="15" customHeight="1" x14ac:dyDescent="0.25">
      <c r="A80" s="6"/>
      <c r="B80" s="7"/>
      <c r="C80" s="7"/>
      <c r="D80" s="8"/>
      <c r="E80" s="7"/>
      <c r="F80" s="8"/>
      <c r="G80" s="20"/>
      <c r="I80" s="89"/>
      <c r="K80" s="127"/>
      <c r="L80" s="9"/>
      <c r="M80" s="9"/>
      <c r="N80" s="9"/>
      <c r="O80" s="9"/>
      <c r="P80" s="9"/>
      <c r="Q80" s="9"/>
      <c r="R80" s="22" t="str">
        <f t="shared" si="8"/>
        <v/>
      </c>
      <c r="S80" s="129"/>
      <c r="T80" s="1"/>
      <c r="U80" s="1"/>
    </row>
    <row r="81" spans="1:21" ht="15.75" customHeight="1" thickBot="1" x14ac:dyDescent="0.3">
      <c r="A81" s="10"/>
      <c r="B81" s="11"/>
      <c r="C81" s="11"/>
      <c r="D81" s="63"/>
      <c r="E81" s="131" t="s">
        <v>27</v>
      </c>
      <c r="F81" s="132"/>
      <c r="G81" s="21"/>
      <c r="I81" s="90"/>
      <c r="K81" s="128"/>
      <c r="L81" s="12"/>
      <c r="M81" s="13"/>
      <c r="N81" s="12"/>
      <c r="O81" s="12"/>
      <c r="P81" s="12"/>
      <c r="Q81" s="12"/>
      <c r="R81" s="23" t="str">
        <f t="shared" si="8"/>
        <v/>
      </c>
      <c r="S81" s="130"/>
      <c r="T81" s="1"/>
      <c r="U81" s="1"/>
    </row>
    <row r="82" spans="1:21" ht="15.75" thickBot="1" x14ac:dyDescent="0.3">
      <c r="A82" s="1"/>
      <c r="B82" s="1"/>
      <c r="C82" s="1"/>
      <c r="D82" s="1"/>
      <c r="E82" s="1"/>
      <c r="F82" s="1"/>
      <c r="G82" s="1"/>
      <c r="H82" s="1"/>
      <c r="I82" s="1"/>
      <c r="J82" s="1"/>
      <c r="K82" s="1"/>
      <c r="L82" s="1"/>
      <c r="M82" s="1"/>
      <c r="N82" s="1"/>
      <c r="O82" s="1"/>
      <c r="P82" s="1"/>
      <c r="Q82" s="1"/>
      <c r="R82" s="1"/>
      <c r="S82" s="1"/>
      <c r="T82" s="1"/>
      <c r="U82" s="1"/>
    </row>
    <row r="83" spans="1:21" x14ac:dyDescent="0.25">
      <c r="A83" s="19"/>
      <c r="B83" s="78" t="s">
        <v>117</v>
      </c>
      <c r="C83" s="144"/>
      <c r="D83" s="145"/>
      <c r="E83" s="146"/>
      <c r="F83" s="144"/>
      <c r="G83" s="147"/>
      <c r="K83" s="133" t="s">
        <v>10</v>
      </c>
      <c r="L83" s="134"/>
      <c r="M83" s="134"/>
      <c r="N83" s="134"/>
      <c r="O83" s="134"/>
      <c r="P83" s="134"/>
      <c r="Q83" s="134"/>
      <c r="R83" s="134"/>
      <c r="S83" s="135"/>
    </row>
    <row r="84" spans="1:21" ht="15.75" thickBot="1" x14ac:dyDescent="0.3">
      <c r="A84" s="139" t="s">
        <v>123</v>
      </c>
      <c r="B84" s="140"/>
      <c r="C84" s="141"/>
      <c r="D84" s="142"/>
      <c r="E84" s="142"/>
      <c r="F84" s="142"/>
      <c r="G84" s="143"/>
      <c r="K84" s="136"/>
      <c r="L84" s="137"/>
      <c r="M84" s="137"/>
      <c r="N84" s="137"/>
      <c r="O84" s="137"/>
      <c r="P84" s="137"/>
      <c r="Q84" s="137"/>
      <c r="R84" s="137"/>
      <c r="S84" s="138"/>
    </row>
    <row r="85" spans="1:21" s="31" customFormat="1" ht="28.5" customHeight="1" x14ac:dyDescent="0.25">
      <c r="A85" s="24" t="s">
        <v>11</v>
      </c>
      <c r="B85" s="125" t="s">
        <v>12</v>
      </c>
      <c r="C85" s="126"/>
      <c r="D85" s="25" t="s">
        <v>13</v>
      </c>
      <c r="E85" s="26" t="s">
        <v>14</v>
      </c>
      <c r="F85" s="25" t="s">
        <v>15</v>
      </c>
      <c r="G85" s="27" t="s">
        <v>16</v>
      </c>
      <c r="H85" s="28"/>
      <c r="I85" s="88" t="s">
        <v>120</v>
      </c>
      <c r="J85" s="28"/>
      <c r="K85" s="4" t="s">
        <v>17</v>
      </c>
      <c r="L85" s="5" t="s">
        <v>18</v>
      </c>
      <c r="M85" s="5" t="s">
        <v>19</v>
      </c>
      <c r="N85" s="5" t="s">
        <v>20</v>
      </c>
      <c r="O85" s="5" t="s">
        <v>21</v>
      </c>
      <c r="P85" s="5" t="s">
        <v>22</v>
      </c>
      <c r="Q85" s="5" t="s">
        <v>23</v>
      </c>
      <c r="R85" s="5" t="s">
        <v>24</v>
      </c>
      <c r="S85" s="29" t="s">
        <v>25</v>
      </c>
    </row>
    <row r="86" spans="1:21" ht="15" customHeight="1" x14ac:dyDescent="0.25">
      <c r="A86" s="6"/>
      <c r="B86" s="7"/>
      <c r="C86" s="7"/>
      <c r="D86" s="8"/>
      <c r="E86" s="7"/>
      <c r="F86" s="8"/>
      <c r="G86" s="20"/>
      <c r="I86" s="89"/>
      <c r="K86" s="127" t="s">
        <v>26</v>
      </c>
      <c r="L86" s="9"/>
      <c r="M86" s="9"/>
      <c r="N86" s="9"/>
      <c r="O86" s="9"/>
      <c r="P86" s="9"/>
      <c r="Q86" s="9"/>
      <c r="R86" s="22" t="str">
        <f>IF(B86="","",SUM(L86:Q86))</f>
        <v/>
      </c>
      <c r="S86" s="129" t="str">
        <f>IF(B86="","",SUM(R86:R90))</f>
        <v/>
      </c>
    </row>
    <row r="87" spans="1:21" ht="15" customHeight="1" x14ac:dyDescent="0.25">
      <c r="A87" s="6"/>
      <c r="B87" s="7"/>
      <c r="C87" s="7"/>
      <c r="D87" s="8"/>
      <c r="E87" s="7"/>
      <c r="F87" s="8"/>
      <c r="G87" s="20"/>
      <c r="I87" s="89"/>
      <c r="K87" s="127"/>
      <c r="L87" s="9"/>
      <c r="M87" s="9"/>
      <c r="N87" s="9"/>
      <c r="O87" s="9"/>
      <c r="P87" s="9"/>
      <c r="Q87" s="9"/>
      <c r="R87" s="22" t="str">
        <f t="shared" ref="R87:R90" si="9">IF(B87="","",SUM(L87:Q87))</f>
        <v/>
      </c>
      <c r="S87" s="129"/>
    </row>
    <row r="88" spans="1:21" ht="15" customHeight="1" x14ac:dyDescent="0.25">
      <c r="A88" s="6"/>
      <c r="B88" s="7"/>
      <c r="C88" s="7"/>
      <c r="D88" s="8"/>
      <c r="E88" s="7"/>
      <c r="F88" s="8"/>
      <c r="G88" s="20"/>
      <c r="I88" s="89"/>
      <c r="K88" s="127"/>
      <c r="L88" s="9"/>
      <c r="M88" s="9"/>
      <c r="N88" s="9"/>
      <c r="O88" s="9"/>
      <c r="P88" s="9"/>
      <c r="Q88" s="9"/>
      <c r="R88" s="22" t="str">
        <f t="shared" si="9"/>
        <v/>
      </c>
      <c r="S88" s="129"/>
    </row>
    <row r="89" spans="1:21" ht="15" customHeight="1" x14ac:dyDescent="0.25">
      <c r="A89" s="6"/>
      <c r="B89" s="7"/>
      <c r="C89" s="7"/>
      <c r="D89" s="8"/>
      <c r="E89" s="7"/>
      <c r="F89" s="8"/>
      <c r="G89" s="20"/>
      <c r="I89" s="89"/>
      <c r="K89" s="127"/>
      <c r="L89" s="9"/>
      <c r="M89" s="9"/>
      <c r="N89" s="9"/>
      <c r="O89" s="9"/>
      <c r="P89" s="9"/>
      <c r="Q89" s="9"/>
      <c r="R89" s="22" t="str">
        <f t="shared" si="9"/>
        <v/>
      </c>
      <c r="S89" s="129"/>
    </row>
    <row r="90" spans="1:21" ht="15.75" customHeight="1" thickBot="1" x14ac:dyDescent="0.3">
      <c r="A90" s="10"/>
      <c r="B90" s="11"/>
      <c r="C90" s="11"/>
      <c r="D90" s="63"/>
      <c r="E90" s="131" t="s">
        <v>27</v>
      </c>
      <c r="F90" s="132"/>
      <c r="G90" s="21"/>
      <c r="I90" s="90"/>
      <c r="K90" s="128"/>
      <c r="L90" s="12"/>
      <c r="M90" s="13"/>
      <c r="N90" s="12"/>
      <c r="O90" s="12"/>
      <c r="P90" s="12"/>
      <c r="Q90" s="12"/>
      <c r="R90" s="23" t="str">
        <f t="shared" si="9"/>
        <v/>
      </c>
      <c r="S90" s="130"/>
    </row>
  </sheetData>
  <sheetProtection algorithmName="SHA-512" hashValue="kS0Fu79uRiuMEIH0njR18DdqyisSHxW364NXV0wJTBvNhuAEVJwhK2FPannm+t/+evuZmNJU/uCjno9Fy5rUOw==" saltValue="zpUSBeIpG5A9Q87lmW7TQQ==" spinCount="100000" sheet="1" objects="1" scenarios="1"/>
  <mergeCells count="91">
    <mergeCell ref="C38:E38"/>
    <mergeCell ref="F38:G38"/>
    <mergeCell ref="B31:C31"/>
    <mergeCell ref="A30:B30"/>
    <mergeCell ref="A1:S1"/>
    <mergeCell ref="B4:C4"/>
    <mergeCell ref="K5:K9"/>
    <mergeCell ref="S5:S9"/>
    <mergeCell ref="E9:F9"/>
    <mergeCell ref="C3:G3"/>
    <mergeCell ref="A3:B3"/>
    <mergeCell ref="K2:S3"/>
    <mergeCell ref="F2:G2"/>
    <mergeCell ref="C2:E2"/>
    <mergeCell ref="A21:B21"/>
    <mergeCell ref="B22:C22"/>
    <mergeCell ref="K20:S21"/>
    <mergeCell ref="C21:G21"/>
    <mergeCell ref="F11:G11"/>
    <mergeCell ref="C11:E11"/>
    <mergeCell ref="C20:E20"/>
    <mergeCell ref="F20:G20"/>
    <mergeCell ref="B13:C13"/>
    <mergeCell ref="K14:K18"/>
    <mergeCell ref="K11:S12"/>
    <mergeCell ref="A12:B12"/>
    <mergeCell ref="C12:G12"/>
    <mergeCell ref="S14:S18"/>
    <mergeCell ref="E18:F18"/>
    <mergeCell ref="E54:F54"/>
    <mergeCell ref="B49:C49"/>
    <mergeCell ref="A39:B39"/>
    <mergeCell ref="C39:G39"/>
    <mergeCell ref="B40:C40"/>
    <mergeCell ref="E45:F45"/>
    <mergeCell ref="A48:B48"/>
    <mergeCell ref="C48:G48"/>
    <mergeCell ref="C47:E47"/>
    <mergeCell ref="F47:G47"/>
    <mergeCell ref="C56:E56"/>
    <mergeCell ref="F56:G56"/>
    <mergeCell ref="K83:S84"/>
    <mergeCell ref="C75:G75"/>
    <mergeCell ref="B76:C76"/>
    <mergeCell ref="K77:K81"/>
    <mergeCell ref="S77:S81"/>
    <mergeCell ref="E81:F81"/>
    <mergeCell ref="A75:B75"/>
    <mergeCell ref="A84:B84"/>
    <mergeCell ref="C84:G84"/>
    <mergeCell ref="K74:S75"/>
    <mergeCell ref="C74:E74"/>
    <mergeCell ref="F74:G74"/>
    <mergeCell ref="C83:E83"/>
    <mergeCell ref="F83:G83"/>
    <mergeCell ref="K32:K36"/>
    <mergeCell ref="S32:S36"/>
    <mergeCell ref="E36:F36"/>
    <mergeCell ref="E27:F27"/>
    <mergeCell ref="K29:S30"/>
    <mergeCell ref="C30:G30"/>
    <mergeCell ref="K23:K27"/>
    <mergeCell ref="S23:S27"/>
    <mergeCell ref="C29:E29"/>
    <mergeCell ref="F29:G29"/>
    <mergeCell ref="C66:G66"/>
    <mergeCell ref="B67:C67"/>
    <mergeCell ref="K68:K72"/>
    <mergeCell ref="K65:S66"/>
    <mergeCell ref="A57:B57"/>
    <mergeCell ref="C57:G57"/>
    <mergeCell ref="B58:C58"/>
    <mergeCell ref="E63:F63"/>
    <mergeCell ref="C65:E65"/>
    <mergeCell ref="F65:G65"/>
    <mergeCell ref="B85:C85"/>
    <mergeCell ref="K86:K90"/>
    <mergeCell ref="S86:S90"/>
    <mergeCell ref="E90:F90"/>
    <mergeCell ref="K38:S39"/>
    <mergeCell ref="K41:K45"/>
    <mergeCell ref="S41:S45"/>
    <mergeCell ref="K47:S48"/>
    <mergeCell ref="S68:S72"/>
    <mergeCell ref="K50:K54"/>
    <mergeCell ref="S50:S54"/>
    <mergeCell ref="K56:S57"/>
    <mergeCell ref="K59:K63"/>
    <mergeCell ref="S59:S63"/>
    <mergeCell ref="E72:F72"/>
    <mergeCell ref="A66:B66"/>
  </mergeCells>
  <conditionalFormatting sqref="A2">
    <cfRule type="notContainsBlanks" dxfId="18" priority="86">
      <formula>LEN(TRIM(A2))&gt;0</formula>
    </cfRule>
  </conditionalFormatting>
  <conditionalFormatting sqref="A11">
    <cfRule type="notContainsBlanks" dxfId="17" priority="40">
      <formula>LEN(TRIM(A11))&gt;0</formula>
    </cfRule>
  </conditionalFormatting>
  <conditionalFormatting sqref="A20">
    <cfRule type="notContainsBlanks" dxfId="16" priority="37">
      <formula>LEN(TRIM(A20))&gt;0</formula>
    </cfRule>
  </conditionalFormatting>
  <conditionalFormatting sqref="A29">
    <cfRule type="notContainsBlanks" dxfId="15" priority="34">
      <formula>LEN(TRIM(A29))&gt;0</formula>
    </cfRule>
  </conditionalFormatting>
  <conditionalFormatting sqref="A38">
    <cfRule type="notContainsBlanks" dxfId="14" priority="31">
      <formula>LEN(TRIM(A38))&gt;0</formula>
    </cfRule>
  </conditionalFormatting>
  <conditionalFormatting sqref="A47">
    <cfRule type="notContainsBlanks" dxfId="13" priority="28">
      <formula>LEN(TRIM(A47))&gt;0</formula>
    </cfRule>
  </conditionalFormatting>
  <conditionalFormatting sqref="A56">
    <cfRule type="notContainsBlanks" dxfId="12" priority="25">
      <formula>LEN(TRIM(A56))&gt;0</formula>
    </cfRule>
  </conditionalFormatting>
  <conditionalFormatting sqref="A65">
    <cfRule type="notContainsBlanks" dxfId="11" priority="22">
      <formula>LEN(TRIM(A65))&gt;0</formula>
    </cfRule>
  </conditionalFormatting>
  <conditionalFormatting sqref="A74">
    <cfRule type="notContainsBlanks" dxfId="10" priority="19">
      <formula>LEN(TRIM(A74))&gt;0</formula>
    </cfRule>
  </conditionalFormatting>
  <conditionalFormatting sqref="A83">
    <cfRule type="notContainsBlanks" dxfId="9" priority="16">
      <formula>LEN(TRIM(A83))&gt;0</formula>
    </cfRule>
  </conditionalFormatting>
  <conditionalFormatting sqref="C14:C18">
    <cfRule type="notContainsBlanks" dxfId="8" priority="13">
      <formula>LEN(TRIM(C14))&gt;0</formula>
    </cfRule>
  </conditionalFormatting>
  <conditionalFormatting sqref="C23:C27">
    <cfRule type="notContainsBlanks" dxfId="7" priority="12">
      <formula>LEN(TRIM(C23))&gt;0</formula>
    </cfRule>
  </conditionalFormatting>
  <conditionalFormatting sqref="C32:C36">
    <cfRule type="notContainsBlanks" dxfId="6" priority="11">
      <formula>LEN(TRIM(C32))&gt;0</formula>
    </cfRule>
  </conditionalFormatting>
  <conditionalFormatting sqref="C41:C45">
    <cfRule type="notContainsBlanks" dxfId="5" priority="10">
      <formula>LEN(TRIM(C41))&gt;0</formula>
    </cfRule>
  </conditionalFormatting>
  <conditionalFormatting sqref="C50:C54">
    <cfRule type="notContainsBlanks" dxfId="4" priority="9">
      <formula>LEN(TRIM(C50))&gt;0</formula>
    </cfRule>
  </conditionalFormatting>
  <conditionalFormatting sqref="C59:C63">
    <cfRule type="notContainsBlanks" dxfId="3" priority="8">
      <formula>LEN(TRIM(C59))&gt;0</formula>
    </cfRule>
  </conditionalFormatting>
  <conditionalFormatting sqref="C68:C72">
    <cfRule type="notContainsBlanks" dxfId="2" priority="7">
      <formula>LEN(TRIM(C68))&gt;0</formula>
    </cfRule>
  </conditionalFormatting>
  <conditionalFormatting sqref="C77:C81">
    <cfRule type="notContainsBlanks" dxfId="1" priority="6">
      <formula>LEN(TRIM(C77))&gt;0</formula>
    </cfRule>
  </conditionalFormatting>
  <conditionalFormatting sqref="C86:C90">
    <cfRule type="notContainsBlanks" dxfId="0" priority="5">
      <formula>LEN(TRIM(C86))&gt;0</formula>
    </cfRule>
  </conditionalFormatting>
  <pageMargins left="0.25" right="0.25" top="1" bottom="1" header="0.3" footer="0.3"/>
  <pageSetup scale="73" fitToHeight="0" orientation="landscape" horizontalDpi="1200" verticalDpi="1200" r:id="rId1"/>
  <headerFooter>
    <oddHeader>&amp;R&amp;D &amp;T</oddHeader>
    <oddFooter xml:space="preserve">&amp;R&amp;P </oddFooter>
  </headerFooter>
  <rowBreaks count="1" manualBreakCount="1">
    <brk id="72"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Instructions!$G$125:$G$132</xm:f>
          </x14:formula1>
          <xm:sqref>G5:G9 G14:G18 G23:G27 G32:G36 G41:G45 G50:G54 G59:G63 G68:G72 G77:G81 G86:G90</xm:sqref>
        </x14:dataValidation>
        <x14:dataValidation type="list" allowBlank="1" showInputMessage="1" showErrorMessage="1" xr:uid="{00000000-0002-0000-0100-000001000000}">
          <x14:formula1>
            <xm:f>Instructions!$R$131:$R$140</xm:f>
          </x14:formula1>
          <xm:sqref>F5:F8 F14:F17 F23:F26 F32:F35 F41:F44 F50:F53 F59:F62 F68:F71 F77:F80 F86:F89</xm:sqref>
        </x14:dataValidation>
        <x14:dataValidation type="list" allowBlank="1" showInputMessage="1" showErrorMessage="1" xr:uid="{00000000-0002-0000-0100-000002000000}">
          <x14:formula1>
            <xm:f>Instructions!$E$124</xm:f>
          </x14:formula1>
          <xm:sqref>C5:C9 C77:C81 C14:C18 C23:C27 C32:C36 C41:C45 C50:C54 C59:C63 C68:C72 C86:C90</xm:sqref>
        </x14:dataValidation>
        <x14:dataValidation type="list" allowBlank="1" showInputMessage="1" showErrorMessage="1" xr:uid="{00000000-0002-0000-0100-000003000000}">
          <x14:formula1>
            <xm:f>Instructions!$E$137:$E$146</xm:f>
          </x14:formula1>
          <xm:sqref>A2 A11 A20 A29 A38 A47 A56 A65 A74 A83</xm:sqref>
        </x14:dataValidation>
        <x14:dataValidation type="list" allowBlank="1" showInputMessage="1" showErrorMessage="1" xr:uid="{00000000-0002-0000-0100-000004000000}">
          <x14:formula1>
            <xm:f>Instructions!$G$10:$G$13</xm:f>
          </x14:formula1>
          <xm:sqref>C3:G3 C12:G12 C21:G21 C30:G30 C39:G39 C48:G48 C57:G57 C66:G66 C75:G75 C84:G84</xm:sqref>
        </x14:dataValidation>
        <x14:dataValidation type="list" allowBlank="1" showInputMessage="1" showErrorMessage="1" xr:uid="{00000000-0002-0000-0100-000005000000}">
          <x14:formula1>
            <xm:f>Instructions!$G$17:$G$24</xm:f>
          </x14:formula1>
          <xm:sqref>F2:G2 F11:G11 F20:G20 F29:G29 F38:G38 F47:G47 F56:G56 F65:G65 F74:G74 F83:G83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1"/>
  <sheetViews>
    <sheetView workbookViewId="0">
      <pane ySplit="2" topLeftCell="A3" activePane="bottomLeft" state="frozen"/>
      <selection pane="bottomLeft" activeCell="B7" sqref="B7:C7"/>
    </sheetView>
  </sheetViews>
  <sheetFormatPr defaultRowHeight="15" x14ac:dyDescent="0.25"/>
  <cols>
    <col min="1" max="1" width="6" style="32" bestFit="1" customWidth="1"/>
    <col min="2" max="2" width="9.140625" style="217"/>
    <col min="3" max="3" width="11.5703125" style="217" customWidth="1"/>
    <col min="4" max="4" width="13.42578125" style="32" bestFit="1" customWidth="1"/>
    <col min="5" max="5" width="13.5703125" style="32" bestFit="1" customWidth="1"/>
    <col min="6" max="14" width="9.140625" style="3"/>
    <col min="15" max="15" width="9.85546875" style="3" bestFit="1" customWidth="1"/>
    <col min="16" max="16" width="9.140625" style="32"/>
    <col min="17" max="16384" width="9.140625" style="3"/>
  </cols>
  <sheetData>
    <row r="1" spans="1:18" ht="48.75" customHeight="1" thickBot="1" x14ac:dyDescent="0.3">
      <c r="A1" s="151" t="str">
        <f>IF('Teams &amp; HM'!A1="","",'Teams &amp; HM'!A1)</f>
        <v>Rally Name</v>
      </c>
      <c r="B1" s="152"/>
      <c r="C1" s="152"/>
      <c r="D1" s="152"/>
      <c r="E1" s="152"/>
      <c r="F1" s="152"/>
      <c r="G1" s="152"/>
      <c r="H1" s="152"/>
      <c r="I1" s="152"/>
      <c r="J1" s="152"/>
      <c r="K1" s="152"/>
      <c r="L1" s="152"/>
      <c r="M1" s="152"/>
      <c r="N1" s="152"/>
      <c r="O1" s="152"/>
      <c r="P1" s="153"/>
      <c r="Q1" s="1"/>
      <c r="R1" s="1"/>
    </row>
    <row r="2" spans="1:18" s="1" customFormat="1" ht="15.75" thickBot="1" x14ac:dyDescent="0.3">
      <c r="A2" s="45" t="s">
        <v>84</v>
      </c>
      <c r="B2" s="154" t="s">
        <v>85</v>
      </c>
      <c r="C2" s="155"/>
      <c r="D2" s="156"/>
      <c r="E2" s="82" t="s">
        <v>86</v>
      </c>
      <c r="F2" s="116" t="s">
        <v>74</v>
      </c>
      <c r="G2" s="117" t="s">
        <v>73</v>
      </c>
      <c r="H2" s="117" t="s">
        <v>75</v>
      </c>
      <c r="I2" s="117" t="s">
        <v>76</v>
      </c>
      <c r="J2" s="117" t="s">
        <v>77</v>
      </c>
      <c r="K2" s="117" t="s">
        <v>78</v>
      </c>
      <c r="L2" s="117" t="s">
        <v>79</v>
      </c>
      <c r="M2" s="117" t="s">
        <v>80</v>
      </c>
      <c r="N2" s="117" t="s">
        <v>81</v>
      </c>
      <c r="O2" s="118" t="s">
        <v>82</v>
      </c>
      <c r="P2" s="119" t="s">
        <v>83</v>
      </c>
    </row>
    <row r="3" spans="1:18" ht="15" customHeight="1" x14ac:dyDescent="0.25">
      <c r="A3" s="43" t="str">
        <f>IF('Teams &amp; HM'!A2="","",'Teams &amp; HM'!A2)</f>
        <v/>
      </c>
      <c r="B3" s="170" t="str">
        <f>IF('Teams &amp; HM'!C2="","",'Teams &amp; HM'!C2)</f>
        <v/>
      </c>
      <c r="C3" s="171"/>
      <c r="D3" s="172"/>
      <c r="E3" s="44" t="str">
        <f>IF('Teams &amp; HM'!C3="","",'Teams &amp; HM'!C3)</f>
        <v/>
      </c>
      <c r="F3" s="173"/>
      <c r="G3" s="167"/>
      <c r="H3" s="167"/>
      <c r="I3" s="167"/>
      <c r="J3" s="167"/>
      <c r="K3" s="167"/>
      <c r="L3" s="167"/>
      <c r="M3" s="167"/>
      <c r="N3" s="167"/>
      <c r="O3" s="160"/>
      <c r="P3" s="157" t="str">
        <f>IF(E3="","",SUM(F3:O9))</f>
        <v/>
      </c>
    </row>
    <row r="4" spans="1:18" ht="15" customHeight="1" x14ac:dyDescent="0.25">
      <c r="A4" s="33" t="s">
        <v>71</v>
      </c>
      <c r="B4" s="212" t="s">
        <v>70</v>
      </c>
      <c r="C4" s="212"/>
      <c r="D4" s="35" t="s">
        <v>56</v>
      </c>
      <c r="E4" s="36" t="s">
        <v>72</v>
      </c>
      <c r="F4" s="174"/>
      <c r="G4" s="168"/>
      <c r="H4" s="168"/>
      <c r="I4" s="168"/>
      <c r="J4" s="168"/>
      <c r="K4" s="168"/>
      <c r="L4" s="168"/>
      <c r="M4" s="168"/>
      <c r="N4" s="168"/>
      <c r="O4" s="161"/>
      <c r="P4" s="158"/>
    </row>
    <row r="5" spans="1:18" ht="15" customHeight="1" x14ac:dyDescent="0.25">
      <c r="A5" s="37" t="str">
        <f>IF('Teams &amp; HM'!A5="","",'Teams &amp; HM'!A5)</f>
        <v/>
      </c>
      <c r="B5" s="213" t="str">
        <f>IF('Teams &amp; HM'!B5="","",'Teams &amp; HM'!B5)</f>
        <v/>
      </c>
      <c r="C5" s="214"/>
      <c r="D5" s="38" t="str">
        <f>IF('Teams &amp; HM'!F5="","",'Teams &amp; HM'!F5)</f>
        <v/>
      </c>
      <c r="E5" s="39" t="str">
        <f>IF('Teams &amp; HM'!G5="","",'Teams &amp; HM'!G5)</f>
        <v/>
      </c>
      <c r="F5" s="174"/>
      <c r="G5" s="168"/>
      <c r="H5" s="168"/>
      <c r="I5" s="168"/>
      <c r="J5" s="168"/>
      <c r="K5" s="168"/>
      <c r="L5" s="168"/>
      <c r="M5" s="168"/>
      <c r="N5" s="168"/>
      <c r="O5" s="161"/>
      <c r="P5" s="158"/>
    </row>
    <row r="6" spans="1:18" ht="15" customHeight="1" x14ac:dyDescent="0.25">
      <c r="A6" s="37" t="str">
        <f>IF('Teams &amp; HM'!A6="","",'Teams &amp; HM'!A6)</f>
        <v/>
      </c>
      <c r="B6" s="213" t="str">
        <f>IF('Teams &amp; HM'!B6="","",'Teams &amp; HM'!B6)</f>
        <v/>
      </c>
      <c r="C6" s="214"/>
      <c r="D6" s="38" t="str">
        <f>IF('Teams &amp; HM'!F6="","",'Teams &amp; HM'!F6)</f>
        <v/>
      </c>
      <c r="E6" s="39" t="str">
        <f>IF('Teams &amp; HM'!G6="","",'Teams &amp; HM'!G6)</f>
        <v/>
      </c>
      <c r="F6" s="174"/>
      <c r="G6" s="168"/>
      <c r="H6" s="168"/>
      <c r="I6" s="168"/>
      <c r="J6" s="168"/>
      <c r="K6" s="168"/>
      <c r="L6" s="168"/>
      <c r="M6" s="168"/>
      <c r="N6" s="168"/>
      <c r="O6" s="161"/>
      <c r="P6" s="158"/>
    </row>
    <row r="7" spans="1:18" ht="15" customHeight="1" x14ac:dyDescent="0.25">
      <c r="A7" s="37" t="str">
        <f>IF('Teams &amp; HM'!A7="","",'Teams &amp; HM'!A7)</f>
        <v/>
      </c>
      <c r="B7" s="213" t="str">
        <f>IF('Teams &amp; HM'!B7="","",'Teams &amp; HM'!B7)</f>
        <v/>
      </c>
      <c r="C7" s="214"/>
      <c r="D7" s="38" t="str">
        <f>IF('Teams &amp; HM'!F7="","",'Teams &amp; HM'!F7)</f>
        <v/>
      </c>
      <c r="E7" s="39" t="str">
        <f>IF('Teams &amp; HM'!G7="","",'Teams &amp; HM'!G7)</f>
        <v/>
      </c>
      <c r="F7" s="174"/>
      <c r="G7" s="168"/>
      <c r="H7" s="168"/>
      <c r="I7" s="168"/>
      <c r="J7" s="168"/>
      <c r="K7" s="168"/>
      <c r="L7" s="168"/>
      <c r="M7" s="168"/>
      <c r="N7" s="168"/>
      <c r="O7" s="161"/>
      <c r="P7" s="158"/>
    </row>
    <row r="8" spans="1:18" ht="15" customHeight="1" x14ac:dyDescent="0.25">
      <c r="A8" s="37" t="str">
        <f>IF('Teams &amp; HM'!A8="","",'Teams &amp; HM'!A8)</f>
        <v/>
      </c>
      <c r="B8" s="213" t="str">
        <f>IF('Teams &amp; HM'!B8="","",'Teams &amp; HM'!B8)</f>
        <v/>
      </c>
      <c r="C8" s="214"/>
      <c r="D8" s="38" t="str">
        <f>IF('Teams &amp; HM'!F8="","",'Teams &amp; HM'!F8)</f>
        <v/>
      </c>
      <c r="E8" s="39" t="str">
        <f>IF('Teams &amp; HM'!G8="","",'Teams &amp; HM'!G8)</f>
        <v/>
      </c>
      <c r="F8" s="174"/>
      <c r="G8" s="168"/>
      <c r="H8" s="168"/>
      <c r="I8" s="168"/>
      <c r="J8" s="168"/>
      <c r="K8" s="168"/>
      <c r="L8" s="168"/>
      <c r="M8" s="168"/>
      <c r="N8" s="168"/>
      <c r="O8" s="161"/>
      <c r="P8" s="158"/>
    </row>
    <row r="9" spans="1:18" ht="15" customHeight="1" thickBot="1" x14ac:dyDescent="0.3">
      <c r="A9" s="40" t="str">
        <f>IF('Teams &amp; HM'!A9="","",'Teams &amp; HM'!A9)</f>
        <v/>
      </c>
      <c r="B9" s="215" t="str">
        <f>IF('Teams &amp; HM'!B9="","",'Teams &amp; HM'!B9)</f>
        <v/>
      </c>
      <c r="C9" s="216"/>
      <c r="D9" s="41" t="str">
        <f>IF('Teams &amp; HM'!F9="","",'Teams &amp; HM'!F9)</f>
        <v/>
      </c>
      <c r="E9" s="42" t="str">
        <f>IF('Teams &amp; HM'!G9="","",'Teams &amp; HM'!G9)</f>
        <v/>
      </c>
      <c r="F9" s="175"/>
      <c r="G9" s="169"/>
      <c r="H9" s="169"/>
      <c r="I9" s="169"/>
      <c r="J9" s="169"/>
      <c r="K9" s="169"/>
      <c r="L9" s="169"/>
      <c r="M9" s="169"/>
      <c r="N9" s="169"/>
      <c r="O9" s="162"/>
      <c r="P9" s="159"/>
    </row>
    <row r="10" spans="1:18" ht="15.75" thickBot="1" x14ac:dyDescent="0.3"/>
    <row r="11" spans="1:18" ht="15" customHeight="1" x14ac:dyDescent="0.25">
      <c r="A11" s="43" t="str">
        <f>IF('Teams &amp; HM'!A11="","",'Teams &amp; HM'!A11)</f>
        <v/>
      </c>
      <c r="B11" s="170" t="str">
        <f>IF('Teams &amp; HM'!C11="","",'Teams &amp; HM'!C11)</f>
        <v/>
      </c>
      <c r="C11" s="171"/>
      <c r="D11" s="172"/>
      <c r="E11" s="44" t="str">
        <f>IF('Teams &amp; HM'!C12="","",'Teams &amp; HM'!C12)</f>
        <v/>
      </c>
      <c r="F11" s="173"/>
      <c r="G11" s="167"/>
      <c r="H11" s="167"/>
      <c r="I11" s="167"/>
      <c r="J11" s="167"/>
      <c r="K11" s="167"/>
      <c r="L11" s="167"/>
      <c r="M11" s="167"/>
      <c r="N11" s="167"/>
      <c r="O11" s="160"/>
      <c r="P11" s="157" t="str">
        <f>IF(E11="","",SUM(F11:O17))</f>
        <v/>
      </c>
    </row>
    <row r="12" spans="1:18" ht="15" customHeight="1" x14ac:dyDescent="0.25">
      <c r="A12" s="33" t="s">
        <v>71</v>
      </c>
      <c r="B12" s="212" t="s">
        <v>70</v>
      </c>
      <c r="C12" s="212"/>
      <c r="D12" s="35" t="s">
        <v>56</v>
      </c>
      <c r="E12" s="36" t="s">
        <v>72</v>
      </c>
      <c r="F12" s="174"/>
      <c r="G12" s="168"/>
      <c r="H12" s="168"/>
      <c r="I12" s="168"/>
      <c r="J12" s="168"/>
      <c r="K12" s="168"/>
      <c r="L12" s="168"/>
      <c r="M12" s="168"/>
      <c r="N12" s="168"/>
      <c r="O12" s="161"/>
      <c r="P12" s="158"/>
    </row>
    <row r="13" spans="1:18" ht="15" customHeight="1" x14ac:dyDescent="0.25">
      <c r="A13" s="37" t="str">
        <f>IF('Teams &amp; HM'!A14="","",'Teams &amp; HM'!A14)</f>
        <v/>
      </c>
      <c r="B13" s="213" t="str">
        <f>IF('Teams &amp; HM'!B14="","",'Teams &amp; HM'!B14)</f>
        <v/>
      </c>
      <c r="C13" s="214"/>
      <c r="D13" s="38" t="str">
        <f>IF('Teams &amp; HM'!F14="","",'Teams &amp; HM'!F14)</f>
        <v/>
      </c>
      <c r="E13" s="39" t="str">
        <f>IF('Teams &amp; HM'!G14="","",'Teams &amp; HM'!G14)</f>
        <v/>
      </c>
      <c r="F13" s="174"/>
      <c r="G13" s="168"/>
      <c r="H13" s="168"/>
      <c r="I13" s="168"/>
      <c r="J13" s="168"/>
      <c r="K13" s="168"/>
      <c r="L13" s="168"/>
      <c r="M13" s="168"/>
      <c r="N13" s="168"/>
      <c r="O13" s="161"/>
      <c r="P13" s="158"/>
    </row>
    <row r="14" spans="1:18" ht="15" customHeight="1" x14ac:dyDescent="0.25">
      <c r="A14" s="37" t="str">
        <f>IF('Teams &amp; HM'!A15="","",'Teams &amp; HM'!A15)</f>
        <v/>
      </c>
      <c r="B14" s="213" t="str">
        <f>IF('Teams &amp; HM'!B15="","",'Teams &amp; HM'!B15)</f>
        <v/>
      </c>
      <c r="C14" s="214"/>
      <c r="D14" s="38" t="str">
        <f>IF('Teams &amp; HM'!F15="","",'Teams &amp; HM'!F15)</f>
        <v/>
      </c>
      <c r="E14" s="39" t="str">
        <f>IF('Teams &amp; HM'!G15="","",'Teams &amp; HM'!G15)</f>
        <v/>
      </c>
      <c r="F14" s="174"/>
      <c r="G14" s="168"/>
      <c r="H14" s="168"/>
      <c r="I14" s="168"/>
      <c r="J14" s="168"/>
      <c r="K14" s="168"/>
      <c r="L14" s="168"/>
      <c r="M14" s="168"/>
      <c r="N14" s="168"/>
      <c r="O14" s="161"/>
      <c r="P14" s="158"/>
    </row>
    <row r="15" spans="1:18" ht="15" customHeight="1" x14ac:dyDescent="0.25">
      <c r="A15" s="37" t="str">
        <f>IF('Teams &amp; HM'!A16="","",'Teams &amp; HM'!A16)</f>
        <v/>
      </c>
      <c r="B15" s="213" t="str">
        <f>IF('Teams &amp; HM'!B16="","",'Teams &amp; HM'!B16)</f>
        <v/>
      </c>
      <c r="C15" s="214"/>
      <c r="D15" s="38" t="str">
        <f>IF('Teams &amp; HM'!F16="","",'Teams &amp; HM'!F16)</f>
        <v/>
      </c>
      <c r="E15" s="39" t="str">
        <f>IF('Teams &amp; HM'!G16="","",'Teams &amp; HM'!G16)</f>
        <v/>
      </c>
      <c r="F15" s="174"/>
      <c r="G15" s="168"/>
      <c r="H15" s="168"/>
      <c r="I15" s="168"/>
      <c r="J15" s="168"/>
      <c r="K15" s="168"/>
      <c r="L15" s="168"/>
      <c r="M15" s="168"/>
      <c r="N15" s="168"/>
      <c r="O15" s="161"/>
      <c r="P15" s="158"/>
    </row>
    <row r="16" spans="1:18" ht="15" customHeight="1" x14ac:dyDescent="0.25">
      <c r="A16" s="37" t="str">
        <f>IF('Teams &amp; HM'!A17="","",'Teams &amp; HM'!A17)</f>
        <v/>
      </c>
      <c r="B16" s="213" t="str">
        <f>IF('Teams &amp; HM'!B17="","",'Teams &amp; HM'!B17)</f>
        <v/>
      </c>
      <c r="C16" s="214"/>
      <c r="D16" s="38" t="str">
        <f>IF('Teams &amp; HM'!F17="","",'Teams &amp; HM'!F17)</f>
        <v/>
      </c>
      <c r="E16" s="39" t="str">
        <f>IF('Teams &amp; HM'!G17="","",'Teams &amp; HM'!G17)</f>
        <v/>
      </c>
      <c r="F16" s="174"/>
      <c r="G16" s="168"/>
      <c r="H16" s="168"/>
      <c r="I16" s="168"/>
      <c r="J16" s="168"/>
      <c r="K16" s="168"/>
      <c r="L16" s="168"/>
      <c r="M16" s="168"/>
      <c r="N16" s="168"/>
      <c r="O16" s="161"/>
      <c r="P16" s="158"/>
    </row>
    <row r="17" spans="1:16" ht="15.75" customHeight="1" thickBot="1" x14ac:dyDescent="0.3">
      <c r="A17" s="40" t="str">
        <f>IF('Teams &amp; HM'!A18="","",'Teams &amp; HM'!A18)</f>
        <v/>
      </c>
      <c r="B17" s="215" t="str">
        <f>IF('Teams &amp; HM'!B18="","",'Teams &amp; HM'!B18)</f>
        <v/>
      </c>
      <c r="C17" s="216"/>
      <c r="D17" s="41" t="str">
        <f>IF('Teams &amp; HM'!F18="","",'Teams &amp; HM'!F18)</f>
        <v/>
      </c>
      <c r="E17" s="42" t="str">
        <f>IF('Teams &amp; HM'!G18="","",'Teams &amp; HM'!G18)</f>
        <v/>
      </c>
      <c r="F17" s="175"/>
      <c r="G17" s="169"/>
      <c r="H17" s="169"/>
      <c r="I17" s="169"/>
      <c r="J17" s="169"/>
      <c r="K17" s="169"/>
      <c r="L17" s="169"/>
      <c r="M17" s="169"/>
      <c r="N17" s="169"/>
      <c r="O17" s="162"/>
      <c r="P17" s="159"/>
    </row>
    <row r="18" spans="1:16" ht="15.75" thickBot="1" x14ac:dyDescent="0.3"/>
    <row r="19" spans="1:16" ht="15" customHeight="1" x14ac:dyDescent="0.25">
      <c r="A19" s="43" t="str">
        <f>IF('Teams &amp; HM'!A20="","",'Teams &amp; HM'!A20)</f>
        <v/>
      </c>
      <c r="B19" s="170" t="str">
        <f>IF('Teams &amp; HM'!C20="","",'Teams &amp; HM'!C20)</f>
        <v/>
      </c>
      <c r="C19" s="171"/>
      <c r="D19" s="172"/>
      <c r="E19" s="44" t="str">
        <f>IF('Teams &amp; HM'!C21="","",'Teams &amp; HM'!C21)</f>
        <v/>
      </c>
      <c r="F19" s="173"/>
      <c r="G19" s="167"/>
      <c r="H19" s="167"/>
      <c r="I19" s="167"/>
      <c r="J19" s="167"/>
      <c r="K19" s="167"/>
      <c r="L19" s="167"/>
      <c r="M19" s="167"/>
      <c r="N19" s="167"/>
      <c r="O19" s="160"/>
      <c r="P19" s="157" t="str">
        <f>IF(E19="","",SUM(F19:O25))</f>
        <v/>
      </c>
    </row>
    <row r="20" spans="1:16" ht="15" customHeight="1" x14ac:dyDescent="0.25">
      <c r="A20" s="33" t="s">
        <v>71</v>
      </c>
      <c r="B20" s="212" t="s">
        <v>70</v>
      </c>
      <c r="C20" s="212"/>
      <c r="D20" s="35" t="s">
        <v>56</v>
      </c>
      <c r="E20" s="36" t="s">
        <v>72</v>
      </c>
      <c r="F20" s="174"/>
      <c r="G20" s="168"/>
      <c r="H20" s="168"/>
      <c r="I20" s="168"/>
      <c r="J20" s="168"/>
      <c r="K20" s="168"/>
      <c r="L20" s="168"/>
      <c r="M20" s="168"/>
      <c r="N20" s="168"/>
      <c r="O20" s="161"/>
      <c r="P20" s="158"/>
    </row>
    <row r="21" spans="1:16" ht="15" customHeight="1" x14ac:dyDescent="0.25">
      <c r="A21" s="37" t="str">
        <f>IF('Teams &amp; HM'!A23="","",'Teams &amp; HM'!A23)</f>
        <v/>
      </c>
      <c r="B21" s="213" t="str">
        <f>IF('Teams &amp; HM'!B23="","",'Teams &amp; HM'!B23)</f>
        <v/>
      </c>
      <c r="C21" s="214"/>
      <c r="D21" s="38" t="str">
        <f>IF('Teams &amp; HM'!F23="","",'Teams &amp; HM'!F23)</f>
        <v/>
      </c>
      <c r="E21" s="39" t="str">
        <f>IF('Teams &amp; HM'!G23="","",'Teams &amp; HM'!G23)</f>
        <v/>
      </c>
      <c r="F21" s="174"/>
      <c r="G21" s="168"/>
      <c r="H21" s="168"/>
      <c r="I21" s="168"/>
      <c r="J21" s="168"/>
      <c r="K21" s="168"/>
      <c r="L21" s="168"/>
      <c r="M21" s="168"/>
      <c r="N21" s="168"/>
      <c r="O21" s="161"/>
      <c r="P21" s="158"/>
    </row>
    <row r="22" spans="1:16" ht="15" customHeight="1" x14ac:dyDescent="0.25">
      <c r="A22" s="37" t="str">
        <f>IF('Teams &amp; HM'!A24="","",'Teams &amp; HM'!A24)</f>
        <v/>
      </c>
      <c r="B22" s="213" t="str">
        <f>IF('Teams &amp; HM'!B24="","",'Teams &amp; HM'!B24)</f>
        <v/>
      </c>
      <c r="C22" s="214"/>
      <c r="D22" s="38" t="str">
        <f>IF('Teams &amp; HM'!F24="","",'Teams &amp; HM'!F24)</f>
        <v/>
      </c>
      <c r="E22" s="39" t="str">
        <f>IF('Teams &amp; HM'!G24="","",'Teams &amp; HM'!G24)</f>
        <v/>
      </c>
      <c r="F22" s="174"/>
      <c r="G22" s="168"/>
      <c r="H22" s="168"/>
      <c r="I22" s="168"/>
      <c r="J22" s="168"/>
      <c r="K22" s="168"/>
      <c r="L22" s="168"/>
      <c r="M22" s="168"/>
      <c r="N22" s="168"/>
      <c r="O22" s="161"/>
      <c r="P22" s="158"/>
    </row>
    <row r="23" spans="1:16" ht="15" customHeight="1" x14ac:dyDescent="0.25">
      <c r="A23" s="37" t="str">
        <f>IF('Teams &amp; HM'!A25="","",'Teams &amp; HM'!A25)</f>
        <v/>
      </c>
      <c r="B23" s="213" t="str">
        <f>IF('Teams &amp; HM'!B25="","",'Teams &amp; HM'!B25)</f>
        <v/>
      </c>
      <c r="C23" s="214"/>
      <c r="D23" s="38" t="str">
        <f>IF('Teams &amp; HM'!F25="","",'Teams &amp; HM'!F25)</f>
        <v/>
      </c>
      <c r="E23" s="39" t="str">
        <f>IF('Teams &amp; HM'!G25="","",'Teams &amp; HM'!G25)</f>
        <v/>
      </c>
      <c r="F23" s="174"/>
      <c r="G23" s="168"/>
      <c r="H23" s="168"/>
      <c r="I23" s="168"/>
      <c r="J23" s="168"/>
      <c r="K23" s="168"/>
      <c r="L23" s="168"/>
      <c r="M23" s="168"/>
      <c r="N23" s="168"/>
      <c r="O23" s="161"/>
      <c r="P23" s="158"/>
    </row>
    <row r="24" spans="1:16" ht="15" customHeight="1" x14ac:dyDescent="0.25">
      <c r="A24" s="37" t="str">
        <f>IF('Teams &amp; HM'!A26="","",'Teams &amp; HM'!A26)</f>
        <v/>
      </c>
      <c r="B24" s="213" t="str">
        <f>IF('Teams &amp; HM'!B26="","",'Teams &amp; HM'!B26)</f>
        <v/>
      </c>
      <c r="C24" s="214"/>
      <c r="D24" s="38" t="str">
        <f>IF('Teams &amp; HM'!F26="","",'Teams &amp; HM'!F26)</f>
        <v/>
      </c>
      <c r="E24" s="39" t="str">
        <f>IF('Teams &amp; HM'!G26="","",'Teams &amp; HM'!G26)</f>
        <v/>
      </c>
      <c r="F24" s="174"/>
      <c r="G24" s="168"/>
      <c r="H24" s="168"/>
      <c r="I24" s="168"/>
      <c r="J24" s="168"/>
      <c r="K24" s="168"/>
      <c r="L24" s="168"/>
      <c r="M24" s="168"/>
      <c r="N24" s="168"/>
      <c r="O24" s="161"/>
      <c r="P24" s="158"/>
    </row>
    <row r="25" spans="1:16" ht="15.75" customHeight="1" thickBot="1" x14ac:dyDescent="0.3">
      <c r="A25" s="40" t="str">
        <f>IF('Teams &amp; HM'!A27="","",'Teams &amp; HM'!A27)</f>
        <v/>
      </c>
      <c r="B25" s="215" t="str">
        <f>IF('Teams &amp; HM'!B27="","",'Teams &amp; HM'!B27)</f>
        <v/>
      </c>
      <c r="C25" s="216"/>
      <c r="D25" s="41" t="str">
        <f>IF('Teams &amp; HM'!F27="","",'Teams &amp; HM'!F27)</f>
        <v/>
      </c>
      <c r="E25" s="42" t="str">
        <f>IF('Teams &amp; HM'!G27="","",'Teams &amp; HM'!G27)</f>
        <v/>
      </c>
      <c r="F25" s="175"/>
      <c r="G25" s="169"/>
      <c r="H25" s="169"/>
      <c r="I25" s="169"/>
      <c r="J25" s="169"/>
      <c r="K25" s="169"/>
      <c r="L25" s="169"/>
      <c r="M25" s="169"/>
      <c r="N25" s="169"/>
      <c r="O25" s="162"/>
      <c r="P25" s="159"/>
    </row>
    <row r="26" spans="1:16" ht="15.75" thickBot="1" x14ac:dyDescent="0.3"/>
    <row r="27" spans="1:16" ht="15" customHeight="1" x14ac:dyDescent="0.25">
      <c r="A27" s="43" t="str">
        <f>IF('Teams &amp; HM'!A29="","",'Teams &amp; HM'!A29)</f>
        <v/>
      </c>
      <c r="B27" s="170" t="str">
        <f>IF('Teams &amp; HM'!C29="","",'Teams &amp; HM'!C29)</f>
        <v/>
      </c>
      <c r="C27" s="171"/>
      <c r="D27" s="172"/>
      <c r="E27" s="44" t="str">
        <f>IF('Teams &amp; HM'!C30="","",'Teams &amp; HM'!C30)</f>
        <v/>
      </c>
      <c r="F27" s="173"/>
      <c r="G27" s="167"/>
      <c r="H27" s="167"/>
      <c r="I27" s="167"/>
      <c r="J27" s="167"/>
      <c r="K27" s="167"/>
      <c r="L27" s="167"/>
      <c r="M27" s="167"/>
      <c r="N27" s="167"/>
      <c r="O27" s="160"/>
      <c r="P27" s="157" t="str">
        <f>IF(E27="","",SUM(F27:O33))</f>
        <v/>
      </c>
    </row>
    <row r="28" spans="1:16" ht="15" customHeight="1" x14ac:dyDescent="0.25">
      <c r="A28" s="33" t="s">
        <v>71</v>
      </c>
      <c r="B28" s="212" t="s">
        <v>70</v>
      </c>
      <c r="C28" s="212"/>
      <c r="D28" s="35" t="s">
        <v>56</v>
      </c>
      <c r="E28" s="36" t="s">
        <v>72</v>
      </c>
      <c r="F28" s="174"/>
      <c r="G28" s="168"/>
      <c r="H28" s="168"/>
      <c r="I28" s="168"/>
      <c r="J28" s="168"/>
      <c r="K28" s="168"/>
      <c r="L28" s="168"/>
      <c r="M28" s="168"/>
      <c r="N28" s="168"/>
      <c r="O28" s="161"/>
      <c r="P28" s="158"/>
    </row>
    <row r="29" spans="1:16" ht="15" customHeight="1" x14ac:dyDescent="0.25">
      <c r="A29" s="37" t="str">
        <f>IF('Teams &amp; HM'!A32="","",'Teams &amp; HM'!A32)</f>
        <v/>
      </c>
      <c r="B29" s="213" t="str">
        <f>IF('Teams &amp; HM'!B32="","",'Teams &amp; HM'!B32)</f>
        <v/>
      </c>
      <c r="C29" s="214"/>
      <c r="D29" s="38" t="str">
        <f>IF('Teams &amp; HM'!F32="","",'Teams &amp; HM'!F32)</f>
        <v/>
      </c>
      <c r="E29" s="39" t="str">
        <f>IF('Teams &amp; HM'!G32="","",'Teams &amp; HM'!G32)</f>
        <v/>
      </c>
      <c r="F29" s="174"/>
      <c r="G29" s="168"/>
      <c r="H29" s="168"/>
      <c r="I29" s="168"/>
      <c r="J29" s="168"/>
      <c r="K29" s="168"/>
      <c r="L29" s="168"/>
      <c r="M29" s="168"/>
      <c r="N29" s="168"/>
      <c r="O29" s="161"/>
      <c r="P29" s="158"/>
    </row>
    <row r="30" spans="1:16" ht="15" customHeight="1" x14ac:dyDescent="0.25">
      <c r="A30" s="37" t="str">
        <f>IF('Teams &amp; HM'!A33="","",'Teams &amp; HM'!A33)</f>
        <v/>
      </c>
      <c r="B30" s="213" t="str">
        <f>IF('Teams &amp; HM'!B33="","",'Teams &amp; HM'!B33)</f>
        <v/>
      </c>
      <c r="C30" s="214"/>
      <c r="D30" s="38" t="str">
        <f>IF('Teams &amp; HM'!F33="","",'Teams &amp; HM'!F33)</f>
        <v/>
      </c>
      <c r="E30" s="39" t="str">
        <f>IF('Teams &amp; HM'!G33="","",'Teams &amp; HM'!G33)</f>
        <v/>
      </c>
      <c r="F30" s="174"/>
      <c r="G30" s="168"/>
      <c r="H30" s="168"/>
      <c r="I30" s="168"/>
      <c r="J30" s="168"/>
      <c r="K30" s="168"/>
      <c r="L30" s="168"/>
      <c r="M30" s="168"/>
      <c r="N30" s="168"/>
      <c r="O30" s="161"/>
      <c r="P30" s="158"/>
    </row>
    <row r="31" spans="1:16" ht="15" customHeight="1" x14ac:dyDescent="0.25">
      <c r="A31" s="37" t="str">
        <f>IF('Teams &amp; HM'!A34="","",'Teams &amp; HM'!A34)</f>
        <v/>
      </c>
      <c r="B31" s="213" t="str">
        <f>IF('Teams &amp; HM'!B34="","",'Teams &amp; HM'!B34)</f>
        <v/>
      </c>
      <c r="C31" s="214"/>
      <c r="D31" s="38" t="str">
        <f>IF('Teams &amp; HM'!F34="","",'Teams &amp; HM'!F34)</f>
        <v/>
      </c>
      <c r="E31" s="39" t="str">
        <f>IF('Teams &amp; HM'!G34="","",'Teams &amp; HM'!G34)</f>
        <v/>
      </c>
      <c r="F31" s="174"/>
      <c r="G31" s="168"/>
      <c r="H31" s="168"/>
      <c r="I31" s="168"/>
      <c r="J31" s="168"/>
      <c r="K31" s="168"/>
      <c r="L31" s="168"/>
      <c r="M31" s="168"/>
      <c r="N31" s="168"/>
      <c r="O31" s="161"/>
      <c r="P31" s="158"/>
    </row>
    <row r="32" spans="1:16" ht="15" customHeight="1" x14ac:dyDescent="0.25">
      <c r="A32" s="37" t="str">
        <f>IF('Teams &amp; HM'!A35="","",'Teams &amp; HM'!A35)</f>
        <v/>
      </c>
      <c r="B32" s="213" t="str">
        <f>IF('Teams &amp; HM'!B35="","",'Teams &amp; HM'!B35)</f>
        <v/>
      </c>
      <c r="C32" s="214"/>
      <c r="D32" s="38" t="str">
        <f>IF('Teams &amp; HM'!F35="","",'Teams &amp; HM'!F35)</f>
        <v/>
      </c>
      <c r="E32" s="39" t="str">
        <f>IF('Teams &amp; HM'!G35="","",'Teams &amp; HM'!G35)</f>
        <v/>
      </c>
      <c r="F32" s="174"/>
      <c r="G32" s="168"/>
      <c r="H32" s="168"/>
      <c r="I32" s="168"/>
      <c r="J32" s="168"/>
      <c r="K32" s="168"/>
      <c r="L32" s="168"/>
      <c r="M32" s="168"/>
      <c r="N32" s="168"/>
      <c r="O32" s="161"/>
      <c r="P32" s="158"/>
    </row>
    <row r="33" spans="1:16" ht="15.75" customHeight="1" thickBot="1" x14ac:dyDescent="0.3">
      <c r="A33" s="40" t="str">
        <f>IF('Teams &amp; HM'!A36="","",'Teams &amp; HM'!A36)</f>
        <v/>
      </c>
      <c r="B33" s="215" t="str">
        <f>IF('Teams &amp; HM'!B36="","",'Teams &amp; HM'!B36)</f>
        <v/>
      </c>
      <c r="C33" s="216"/>
      <c r="D33" s="41" t="str">
        <f>IF('Teams &amp; HM'!F36="","",'Teams &amp; HM'!F36)</f>
        <v/>
      </c>
      <c r="E33" s="42" t="str">
        <f>IF('Teams &amp; HM'!G36="","",'Teams &amp; HM'!G36)</f>
        <v/>
      </c>
      <c r="F33" s="175"/>
      <c r="G33" s="169"/>
      <c r="H33" s="169"/>
      <c r="I33" s="169"/>
      <c r="J33" s="169"/>
      <c r="K33" s="169"/>
      <c r="L33" s="169"/>
      <c r="M33" s="169"/>
      <c r="N33" s="169"/>
      <c r="O33" s="162"/>
      <c r="P33" s="159"/>
    </row>
    <row r="34" spans="1:16" ht="15.75" thickBot="1" x14ac:dyDescent="0.3"/>
    <row r="35" spans="1:16" ht="15" customHeight="1" x14ac:dyDescent="0.25">
      <c r="A35" s="43" t="str">
        <f>IF('Teams &amp; HM'!A38="","",'Teams &amp; HM'!A38)</f>
        <v/>
      </c>
      <c r="B35" s="170" t="str">
        <f>IF('Teams &amp; HM'!C38="","",'Teams &amp; HM'!C38)</f>
        <v/>
      </c>
      <c r="C35" s="171"/>
      <c r="D35" s="172"/>
      <c r="E35" s="44" t="str">
        <f>IF('Teams &amp; HM'!C39="","",'Teams &amp; HM'!C39)</f>
        <v/>
      </c>
      <c r="F35" s="173"/>
      <c r="G35" s="167"/>
      <c r="H35" s="167"/>
      <c r="I35" s="167"/>
      <c r="J35" s="167"/>
      <c r="K35" s="167"/>
      <c r="L35" s="167"/>
      <c r="M35" s="167"/>
      <c r="N35" s="167"/>
      <c r="O35" s="160"/>
      <c r="P35" s="157" t="str">
        <f>IF(E35="","",SUM(F35:O41))</f>
        <v/>
      </c>
    </row>
    <row r="36" spans="1:16" ht="15" customHeight="1" x14ac:dyDescent="0.25">
      <c r="A36" s="33" t="s">
        <v>71</v>
      </c>
      <c r="B36" s="212" t="s">
        <v>70</v>
      </c>
      <c r="C36" s="212"/>
      <c r="D36" s="35" t="s">
        <v>56</v>
      </c>
      <c r="E36" s="36" t="s">
        <v>72</v>
      </c>
      <c r="F36" s="174"/>
      <c r="G36" s="168"/>
      <c r="H36" s="168"/>
      <c r="I36" s="168"/>
      <c r="J36" s="168"/>
      <c r="K36" s="168"/>
      <c r="L36" s="168"/>
      <c r="M36" s="168"/>
      <c r="N36" s="168"/>
      <c r="O36" s="161"/>
      <c r="P36" s="158"/>
    </row>
    <row r="37" spans="1:16" ht="15" customHeight="1" x14ac:dyDescent="0.25">
      <c r="A37" s="37" t="str">
        <f>IF('Teams &amp; HM'!A41="","",'Teams &amp; HM'!A41)</f>
        <v/>
      </c>
      <c r="B37" s="213" t="str">
        <f>IF('Teams &amp; HM'!B41="","",'Teams &amp; HM'!B41)</f>
        <v/>
      </c>
      <c r="C37" s="214"/>
      <c r="D37" s="38" t="str">
        <f>IF('Teams &amp; HM'!F41="","",'Teams &amp; HM'!F41)</f>
        <v/>
      </c>
      <c r="E37" s="39" t="str">
        <f>IF('Teams &amp; HM'!G41="","",'Teams &amp; HM'!G41)</f>
        <v/>
      </c>
      <c r="F37" s="174"/>
      <c r="G37" s="168"/>
      <c r="H37" s="168"/>
      <c r="I37" s="168"/>
      <c r="J37" s="168"/>
      <c r="K37" s="168"/>
      <c r="L37" s="168"/>
      <c r="M37" s="168"/>
      <c r="N37" s="168"/>
      <c r="O37" s="161"/>
      <c r="P37" s="158"/>
    </row>
    <row r="38" spans="1:16" ht="15" customHeight="1" x14ac:dyDescent="0.25">
      <c r="A38" s="37" t="str">
        <f>IF('Teams &amp; HM'!A42="","",'Teams &amp; HM'!A42)</f>
        <v/>
      </c>
      <c r="B38" s="213" t="str">
        <f>IF('Teams &amp; HM'!B42="","",'Teams &amp; HM'!B42)</f>
        <v/>
      </c>
      <c r="C38" s="214"/>
      <c r="D38" s="38" t="str">
        <f>IF('Teams &amp; HM'!F42="","",'Teams &amp; HM'!F42)</f>
        <v/>
      </c>
      <c r="E38" s="39" t="str">
        <f>IF('Teams &amp; HM'!G42="","",'Teams &amp; HM'!G42)</f>
        <v/>
      </c>
      <c r="F38" s="174"/>
      <c r="G38" s="168"/>
      <c r="H38" s="168"/>
      <c r="I38" s="168"/>
      <c r="J38" s="168"/>
      <c r="K38" s="168"/>
      <c r="L38" s="168"/>
      <c r="M38" s="168"/>
      <c r="N38" s="168"/>
      <c r="O38" s="161"/>
      <c r="P38" s="158"/>
    </row>
    <row r="39" spans="1:16" ht="15" customHeight="1" x14ac:dyDescent="0.25">
      <c r="A39" s="37" t="str">
        <f>IF('Teams &amp; HM'!A43="","",'Teams &amp; HM'!A43)</f>
        <v/>
      </c>
      <c r="B39" s="213" t="str">
        <f>IF('Teams &amp; HM'!B43="","",'Teams &amp; HM'!B43)</f>
        <v/>
      </c>
      <c r="C39" s="214"/>
      <c r="D39" s="38" t="str">
        <f>IF('Teams &amp; HM'!F43="","",'Teams &amp; HM'!F43)</f>
        <v/>
      </c>
      <c r="E39" s="39" t="str">
        <f>IF('Teams &amp; HM'!G43="","",'Teams &amp; HM'!G43)</f>
        <v/>
      </c>
      <c r="F39" s="174"/>
      <c r="G39" s="168"/>
      <c r="H39" s="168"/>
      <c r="I39" s="168"/>
      <c r="J39" s="168"/>
      <c r="K39" s="168"/>
      <c r="L39" s="168"/>
      <c r="M39" s="168"/>
      <c r="N39" s="168"/>
      <c r="O39" s="161"/>
      <c r="P39" s="158"/>
    </row>
    <row r="40" spans="1:16" ht="15" customHeight="1" x14ac:dyDescent="0.25">
      <c r="A40" s="37" t="str">
        <f>IF('Teams &amp; HM'!A44="","",'Teams &amp; HM'!A44)</f>
        <v/>
      </c>
      <c r="B40" s="213" t="str">
        <f>IF('Teams &amp; HM'!B44="","",'Teams &amp; HM'!B44)</f>
        <v/>
      </c>
      <c r="C40" s="214"/>
      <c r="D40" s="38" t="str">
        <f>IF('Teams &amp; HM'!F44="","",'Teams &amp; HM'!F44)</f>
        <v/>
      </c>
      <c r="E40" s="39" t="str">
        <f>IF('Teams &amp; HM'!G44="","",'Teams &amp; HM'!G44)</f>
        <v/>
      </c>
      <c r="F40" s="174"/>
      <c r="G40" s="168"/>
      <c r="H40" s="168"/>
      <c r="I40" s="168"/>
      <c r="J40" s="168"/>
      <c r="K40" s="168"/>
      <c r="L40" s="168"/>
      <c r="M40" s="168"/>
      <c r="N40" s="168"/>
      <c r="O40" s="161"/>
      <c r="P40" s="158"/>
    </row>
    <row r="41" spans="1:16" ht="15.75" customHeight="1" thickBot="1" x14ac:dyDescent="0.3">
      <c r="A41" s="40" t="str">
        <f>IF('Teams &amp; HM'!A45="","",'Teams &amp; HM'!A45)</f>
        <v/>
      </c>
      <c r="B41" s="215" t="str">
        <f>IF('Teams &amp; HM'!B45="","",'Teams &amp; HM'!B45)</f>
        <v/>
      </c>
      <c r="C41" s="216"/>
      <c r="D41" s="41" t="str">
        <f>IF('Teams &amp; HM'!F45="","",'Teams &amp; HM'!F45)</f>
        <v/>
      </c>
      <c r="E41" s="42" t="str">
        <f>IF('Teams &amp; HM'!G45="","",'Teams &amp; HM'!G45)</f>
        <v/>
      </c>
      <c r="F41" s="175"/>
      <c r="G41" s="169"/>
      <c r="H41" s="169"/>
      <c r="I41" s="169"/>
      <c r="J41" s="169"/>
      <c r="K41" s="169"/>
      <c r="L41" s="169"/>
      <c r="M41" s="169"/>
      <c r="N41" s="169"/>
      <c r="O41" s="162"/>
      <c r="P41" s="159"/>
    </row>
    <row r="42" spans="1:16" ht="15.75" thickBot="1" x14ac:dyDescent="0.3"/>
    <row r="43" spans="1:16" ht="15" customHeight="1" x14ac:dyDescent="0.25">
      <c r="A43" s="43" t="str">
        <f>IF('Teams &amp; HM'!A47="","",'Teams &amp; HM'!A47)</f>
        <v/>
      </c>
      <c r="B43" s="170" t="str">
        <f>IF('Teams &amp; HM'!C47="","",'Teams &amp; HM'!C47)</f>
        <v/>
      </c>
      <c r="C43" s="171"/>
      <c r="D43" s="172"/>
      <c r="E43" s="44" t="str">
        <f>IF('Teams &amp; HM'!C48="","",'Teams &amp; HM'!C48)</f>
        <v/>
      </c>
      <c r="F43" s="173"/>
      <c r="G43" s="167"/>
      <c r="H43" s="167"/>
      <c r="I43" s="167"/>
      <c r="J43" s="167"/>
      <c r="K43" s="167"/>
      <c r="L43" s="167"/>
      <c r="M43" s="167"/>
      <c r="N43" s="167"/>
      <c r="O43" s="160"/>
      <c r="P43" s="157" t="str">
        <f>IF(E43="","",SUM(F43:O49))</f>
        <v/>
      </c>
    </row>
    <row r="44" spans="1:16" ht="15" customHeight="1" x14ac:dyDescent="0.25">
      <c r="A44" s="33" t="s">
        <v>71</v>
      </c>
      <c r="B44" s="212" t="s">
        <v>70</v>
      </c>
      <c r="C44" s="212"/>
      <c r="D44" s="35" t="s">
        <v>56</v>
      </c>
      <c r="E44" s="36" t="s">
        <v>72</v>
      </c>
      <c r="F44" s="174"/>
      <c r="G44" s="168"/>
      <c r="H44" s="168"/>
      <c r="I44" s="168"/>
      <c r="J44" s="168"/>
      <c r="K44" s="168"/>
      <c r="L44" s="168"/>
      <c r="M44" s="168"/>
      <c r="N44" s="168"/>
      <c r="O44" s="161"/>
      <c r="P44" s="158"/>
    </row>
    <row r="45" spans="1:16" ht="15" customHeight="1" x14ac:dyDescent="0.25">
      <c r="A45" s="37" t="str">
        <f>IF('Teams &amp; HM'!A50="","",'Teams &amp; HM'!A50)</f>
        <v/>
      </c>
      <c r="B45" s="213" t="str">
        <f>IF('Teams &amp; HM'!B50="","",'Teams &amp; HM'!B50)</f>
        <v/>
      </c>
      <c r="C45" s="214"/>
      <c r="D45" s="38" t="str">
        <f>IF('Teams &amp; HM'!F50="","",'Teams &amp; HM'!F50)</f>
        <v/>
      </c>
      <c r="E45" s="39" t="str">
        <f>IF('Teams &amp; HM'!G50="","",'Teams &amp; HM'!G50)</f>
        <v/>
      </c>
      <c r="F45" s="174"/>
      <c r="G45" s="168"/>
      <c r="H45" s="168"/>
      <c r="I45" s="168"/>
      <c r="J45" s="168"/>
      <c r="K45" s="168"/>
      <c r="L45" s="168"/>
      <c r="M45" s="168"/>
      <c r="N45" s="168"/>
      <c r="O45" s="161"/>
      <c r="P45" s="158"/>
    </row>
    <row r="46" spans="1:16" ht="15" customHeight="1" x14ac:dyDescent="0.25">
      <c r="A46" s="37" t="str">
        <f>IF('Teams &amp; HM'!A51="","",'Teams &amp; HM'!A51)</f>
        <v/>
      </c>
      <c r="B46" s="213" t="str">
        <f>IF('Teams &amp; HM'!B51="","",'Teams &amp; HM'!B51)</f>
        <v/>
      </c>
      <c r="C46" s="214"/>
      <c r="D46" s="38" t="str">
        <f>IF('Teams &amp; HM'!F51="","",'Teams &amp; HM'!F51)</f>
        <v/>
      </c>
      <c r="E46" s="39" t="str">
        <f>IF('Teams &amp; HM'!G51="","",'Teams &amp; HM'!G51)</f>
        <v/>
      </c>
      <c r="F46" s="174"/>
      <c r="G46" s="168"/>
      <c r="H46" s="168"/>
      <c r="I46" s="168"/>
      <c r="J46" s="168"/>
      <c r="K46" s="168"/>
      <c r="L46" s="168"/>
      <c r="M46" s="168"/>
      <c r="N46" s="168"/>
      <c r="O46" s="161"/>
      <c r="P46" s="158"/>
    </row>
    <row r="47" spans="1:16" ht="15" customHeight="1" x14ac:dyDescent="0.25">
      <c r="A47" s="37" t="str">
        <f>IF('Teams &amp; HM'!A52="","",'Teams &amp; HM'!A52)</f>
        <v/>
      </c>
      <c r="B47" s="213" t="str">
        <f>IF('Teams &amp; HM'!B52="","",'Teams &amp; HM'!B52)</f>
        <v/>
      </c>
      <c r="C47" s="214"/>
      <c r="D47" s="38" t="str">
        <f>IF('Teams &amp; HM'!F52="","",'Teams &amp; HM'!F52)</f>
        <v/>
      </c>
      <c r="E47" s="39" t="str">
        <f>IF('Teams &amp; HM'!G52="","",'Teams &amp; HM'!G52)</f>
        <v/>
      </c>
      <c r="F47" s="174"/>
      <c r="G47" s="168"/>
      <c r="H47" s="168"/>
      <c r="I47" s="168"/>
      <c r="J47" s="168"/>
      <c r="K47" s="168"/>
      <c r="L47" s="168"/>
      <c r="M47" s="168"/>
      <c r="N47" s="168"/>
      <c r="O47" s="161"/>
      <c r="P47" s="158"/>
    </row>
    <row r="48" spans="1:16" ht="15" customHeight="1" x14ac:dyDescent="0.25">
      <c r="A48" s="37" t="str">
        <f>IF('Teams &amp; HM'!A53="","",'Teams &amp; HM'!A53)</f>
        <v/>
      </c>
      <c r="B48" s="213" t="str">
        <f>IF('Teams &amp; HM'!B53="","",'Teams &amp; HM'!B53)</f>
        <v/>
      </c>
      <c r="C48" s="214"/>
      <c r="D48" s="38" t="str">
        <f>IF('Teams &amp; HM'!F53="","",'Teams &amp; HM'!F53)</f>
        <v/>
      </c>
      <c r="E48" s="39" t="str">
        <f>IF('Teams &amp; HM'!G53="","",'Teams &amp; HM'!G53)</f>
        <v/>
      </c>
      <c r="F48" s="174"/>
      <c r="G48" s="168"/>
      <c r="H48" s="168"/>
      <c r="I48" s="168"/>
      <c r="J48" s="168"/>
      <c r="K48" s="168"/>
      <c r="L48" s="168"/>
      <c r="M48" s="168"/>
      <c r="N48" s="168"/>
      <c r="O48" s="161"/>
      <c r="P48" s="158"/>
    </row>
    <row r="49" spans="1:16" ht="15.75" customHeight="1" thickBot="1" x14ac:dyDescent="0.3">
      <c r="A49" s="40" t="str">
        <f>IF('Teams &amp; HM'!A54="","",'Teams &amp; HM'!A54)</f>
        <v/>
      </c>
      <c r="B49" s="215" t="str">
        <f>IF('Teams &amp; HM'!B54="","",'Teams &amp; HM'!B54)</f>
        <v/>
      </c>
      <c r="C49" s="216"/>
      <c r="D49" s="41" t="str">
        <f>IF('Teams &amp; HM'!F54="","",'Teams &amp; HM'!F54)</f>
        <v/>
      </c>
      <c r="E49" s="42" t="str">
        <f>IF('Teams &amp; HM'!G54="","",'Teams &amp; HM'!G54)</f>
        <v/>
      </c>
      <c r="F49" s="175"/>
      <c r="G49" s="169"/>
      <c r="H49" s="169"/>
      <c r="I49" s="169"/>
      <c r="J49" s="169"/>
      <c r="K49" s="169"/>
      <c r="L49" s="169"/>
      <c r="M49" s="169"/>
      <c r="N49" s="169"/>
      <c r="O49" s="162"/>
      <c r="P49" s="159"/>
    </row>
    <row r="50" spans="1:16" ht="15.75" thickBot="1" x14ac:dyDescent="0.3"/>
    <row r="51" spans="1:16" ht="15" customHeight="1" x14ac:dyDescent="0.25">
      <c r="A51" s="43" t="str">
        <f>IF('Teams &amp; HM'!A56="","",'Teams &amp; HM'!A56)</f>
        <v/>
      </c>
      <c r="B51" s="170" t="str">
        <f>IF('Teams &amp; HM'!C56="","",'Teams &amp; HM'!C56)</f>
        <v/>
      </c>
      <c r="C51" s="171"/>
      <c r="D51" s="172"/>
      <c r="E51" s="44" t="str">
        <f>IF('Teams &amp; HM'!C57="","",'Teams &amp; HM'!C57)</f>
        <v/>
      </c>
      <c r="F51" s="173"/>
      <c r="G51" s="167"/>
      <c r="H51" s="167"/>
      <c r="I51" s="167"/>
      <c r="J51" s="167"/>
      <c r="K51" s="167"/>
      <c r="L51" s="167"/>
      <c r="M51" s="167"/>
      <c r="N51" s="167"/>
      <c r="O51" s="160"/>
      <c r="P51" s="157" t="str">
        <f>IF(E51="","",SUM(F51:O57))</f>
        <v/>
      </c>
    </row>
    <row r="52" spans="1:16" ht="15" customHeight="1" x14ac:dyDescent="0.25">
      <c r="A52" s="33" t="s">
        <v>71</v>
      </c>
      <c r="B52" s="212" t="s">
        <v>70</v>
      </c>
      <c r="C52" s="212"/>
      <c r="D52" s="35" t="s">
        <v>56</v>
      </c>
      <c r="E52" s="36" t="s">
        <v>72</v>
      </c>
      <c r="F52" s="174"/>
      <c r="G52" s="168"/>
      <c r="H52" s="168"/>
      <c r="I52" s="168"/>
      <c r="J52" s="168"/>
      <c r="K52" s="168"/>
      <c r="L52" s="168"/>
      <c r="M52" s="168"/>
      <c r="N52" s="168"/>
      <c r="O52" s="161"/>
      <c r="P52" s="158"/>
    </row>
    <row r="53" spans="1:16" ht="15" customHeight="1" x14ac:dyDescent="0.25">
      <c r="A53" s="37" t="str">
        <f>IF('Teams &amp; HM'!A59="","",'Teams &amp; HM'!A59)</f>
        <v/>
      </c>
      <c r="B53" s="213" t="str">
        <f>IF('Teams &amp; HM'!B59="","",'Teams &amp; HM'!B59)</f>
        <v/>
      </c>
      <c r="C53" s="214"/>
      <c r="D53" s="38" t="str">
        <f>IF('Teams &amp; HM'!F59="","",'Teams &amp; HM'!F59)</f>
        <v/>
      </c>
      <c r="E53" s="39" t="str">
        <f>IF('Teams &amp; HM'!G59="","",'Teams &amp; HM'!G59)</f>
        <v/>
      </c>
      <c r="F53" s="174"/>
      <c r="G53" s="168"/>
      <c r="H53" s="168"/>
      <c r="I53" s="168"/>
      <c r="J53" s="168"/>
      <c r="K53" s="168"/>
      <c r="L53" s="168"/>
      <c r="M53" s="168"/>
      <c r="N53" s="168"/>
      <c r="O53" s="161"/>
      <c r="P53" s="158"/>
    </row>
    <row r="54" spans="1:16" ht="15" customHeight="1" x14ac:dyDescent="0.25">
      <c r="A54" s="37" t="str">
        <f>IF('Teams &amp; HM'!A60="","",'Teams &amp; HM'!A60)</f>
        <v/>
      </c>
      <c r="B54" s="213" t="str">
        <f>IF('Teams &amp; HM'!B60="","",'Teams &amp; HM'!B60)</f>
        <v/>
      </c>
      <c r="C54" s="214"/>
      <c r="D54" s="38" t="str">
        <f>IF('Teams &amp; HM'!F60="","",'Teams &amp; HM'!F60)</f>
        <v/>
      </c>
      <c r="E54" s="39" t="str">
        <f>IF('Teams &amp; HM'!G60="","",'Teams &amp; HM'!G60)</f>
        <v/>
      </c>
      <c r="F54" s="174"/>
      <c r="G54" s="168"/>
      <c r="H54" s="168"/>
      <c r="I54" s="168"/>
      <c r="J54" s="168"/>
      <c r="K54" s="168"/>
      <c r="L54" s="168"/>
      <c r="M54" s="168"/>
      <c r="N54" s="168"/>
      <c r="O54" s="161"/>
      <c r="P54" s="158"/>
    </row>
    <row r="55" spans="1:16" ht="15" customHeight="1" x14ac:dyDescent="0.25">
      <c r="A55" s="37" t="str">
        <f>IF('Teams &amp; HM'!A61="","",'Teams &amp; HM'!A61)</f>
        <v/>
      </c>
      <c r="B55" s="213" t="str">
        <f>IF('Teams &amp; HM'!B61="","",'Teams &amp; HM'!B61)</f>
        <v/>
      </c>
      <c r="C55" s="214"/>
      <c r="D55" s="38" t="str">
        <f>IF('Teams &amp; HM'!F61="","",'Teams &amp; HM'!F61)</f>
        <v/>
      </c>
      <c r="E55" s="39" t="str">
        <f>IF('Teams &amp; HM'!G61="","",'Teams &amp; HM'!G61)</f>
        <v/>
      </c>
      <c r="F55" s="174"/>
      <c r="G55" s="168"/>
      <c r="H55" s="168"/>
      <c r="I55" s="168"/>
      <c r="J55" s="168"/>
      <c r="K55" s="168"/>
      <c r="L55" s="168"/>
      <c r="M55" s="168"/>
      <c r="N55" s="168"/>
      <c r="O55" s="161"/>
      <c r="P55" s="158"/>
    </row>
    <row r="56" spans="1:16" ht="15" customHeight="1" x14ac:dyDescent="0.25">
      <c r="A56" s="37" t="str">
        <f>IF('Teams &amp; HM'!A62="","",'Teams &amp; HM'!A62)</f>
        <v/>
      </c>
      <c r="B56" s="213" t="str">
        <f>IF('Teams &amp; HM'!B62="","",'Teams &amp; HM'!B62)</f>
        <v/>
      </c>
      <c r="C56" s="214"/>
      <c r="D56" s="38" t="str">
        <f>IF('Teams &amp; HM'!F62="","",'Teams &amp; HM'!F62)</f>
        <v/>
      </c>
      <c r="E56" s="39" t="str">
        <f>IF('Teams &amp; HM'!G62="","",'Teams &amp; HM'!G62)</f>
        <v/>
      </c>
      <c r="F56" s="174"/>
      <c r="G56" s="168"/>
      <c r="H56" s="168"/>
      <c r="I56" s="168"/>
      <c r="J56" s="168"/>
      <c r="K56" s="168"/>
      <c r="L56" s="168"/>
      <c r="M56" s="168"/>
      <c r="N56" s="168"/>
      <c r="O56" s="161"/>
      <c r="P56" s="158"/>
    </row>
    <row r="57" spans="1:16" ht="15.75" customHeight="1" thickBot="1" x14ac:dyDescent="0.3">
      <c r="A57" s="40" t="str">
        <f>IF('Teams &amp; HM'!A63="","",'Teams &amp; HM'!A63)</f>
        <v/>
      </c>
      <c r="B57" s="215" t="str">
        <f>IF('Teams &amp; HM'!B63="","",'Teams &amp; HM'!B63)</f>
        <v/>
      </c>
      <c r="C57" s="216"/>
      <c r="D57" s="41" t="str">
        <f>IF('Teams &amp; HM'!F63="","",'Teams &amp; HM'!F63)</f>
        <v/>
      </c>
      <c r="E57" s="42" t="str">
        <f>IF('Teams &amp; HM'!G63="","",'Teams &amp; HM'!G63)</f>
        <v/>
      </c>
      <c r="F57" s="175"/>
      <c r="G57" s="169"/>
      <c r="H57" s="169"/>
      <c r="I57" s="169"/>
      <c r="J57" s="169"/>
      <c r="K57" s="169"/>
      <c r="L57" s="169"/>
      <c r="M57" s="169"/>
      <c r="N57" s="169"/>
      <c r="O57" s="162"/>
      <c r="P57" s="159"/>
    </row>
    <row r="58" spans="1:16" ht="15.75" thickBot="1" x14ac:dyDescent="0.3"/>
    <row r="59" spans="1:16" ht="15" customHeight="1" x14ac:dyDescent="0.25">
      <c r="A59" s="43" t="str">
        <f>IF('Teams &amp; HM'!A65="","",'Teams &amp; HM'!A65)</f>
        <v/>
      </c>
      <c r="B59" s="170" t="str">
        <f>IF('Teams &amp; HM'!C65="","",'Teams &amp; HM'!C65)</f>
        <v/>
      </c>
      <c r="C59" s="171"/>
      <c r="D59" s="172"/>
      <c r="E59" s="44" t="str">
        <f>IF('Teams &amp; HM'!C66="","",'Teams &amp; HM'!C66)</f>
        <v/>
      </c>
      <c r="F59" s="173"/>
      <c r="G59" s="167"/>
      <c r="H59" s="167"/>
      <c r="I59" s="167"/>
      <c r="J59" s="167"/>
      <c r="K59" s="167"/>
      <c r="L59" s="167"/>
      <c r="M59" s="167"/>
      <c r="N59" s="167"/>
      <c r="O59" s="160"/>
      <c r="P59" s="157" t="str">
        <f>IF(E59="","",SUM(F59:O65))</f>
        <v/>
      </c>
    </row>
    <row r="60" spans="1:16" ht="15" customHeight="1" x14ac:dyDescent="0.25">
      <c r="A60" s="33" t="s">
        <v>71</v>
      </c>
      <c r="B60" s="212" t="s">
        <v>70</v>
      </c>
      <c r="C60" s="212"/>
      <c r="D60" s="35" t="s">
        <v>56</v>
      </c>
      <c r="E60" s="36" t="s">
        <v>72</v>
      </c>
      <c r="F60" s="174"/>
      <c r="G60" s="168"/>
      <c r="H60" s="168"/>
      <c r="I60" s="168"/>
      <c r="J60" s="168"/>
      <c r="K60" s="168"/>
      <c r="L60" s="168"/>
      <c r="M60" s="168"/>
      <c r="N60" s="168"/>
      <c r="O60" s="161"/>
      <c r="P60" s="158"/>
    </row>
    <row r="61" spans="1:16" ht="15" customHeight="1" x14ac:dyDescent="0.25">
      <c r="A61" s="37" t="str">
        <f>IF('Teams &amp; HM'!A68="","",'Teams &amp; HM'!A68)</f>
        <v/>
      </c>
      <c r="B61" s="213" t="str">
        <f>IF('Teams &amp; HM'!B68="","",'Teams &amp; HM'!B68)</f>
        <v/>
      </c>
      <c r="C61" s="214"/>
      <c r="D61" s="38" t="str">
        <f>IF('Teams &amp; HM'!F68="","",'Teams &amp; HM'!F68)</f>
        <v/>
      </c>
      <c r="E61" s="39" t="str">
        <f>IF('Teams &amp; HM'!G68="","",'Teams &amp; HM'!G68)</f>
        <v/>
      </c>
      <c r="F61" s="174"/>
      <c r="G61" s="168"/>
      <c r="H61" s="168"/>
      <c r="I61" s="168"/>
      <c r="J61" s="168"/>
      <c r="K61" s="168"/>
      <c r="L61" s="168"/>
      <c r="M61" s="168"/>
      <c r="N61" s="168"/>
      <c r="O61" s="161"/>
      <c r="P61" s="158"/>
    </row>
    <row r="62" spans="1:16" ht="15" customHeight="1" x14ac:dyDescent="0.25">
      <c r="A62" s="37" t="str">
        <f>IF('Teams &amp; HM'!A69="","",'Teams &amp; HM'!A69)</f>
        <v/>
      </c>
      <c r="B62" s="213" t="str">
        <f>IF('Teams &amp; HM'!B69="","",'Teams &amp; HM'!B69)</f>
        <v/>
      </c>
      <c r="C62" s="214"/>
      <c r="D62" s="38" t="str">
        <f>IF('Teams &amp; HM'!F69="","",'Teams &amp; HM'!F69)</f>
        <v/>
      </c>
      <c r="E62" s="39" t="str">
        <f>IF('Teams &amp; HM'!G69="","",'Teams &amp; HM'!G69)</f>
        <v/>
      </c>
      <c r="F62" s="174"/>
      <c r="G62" s="168"/>
      <c r="H62" s="168"/>
      <c r="I62" s="168"/>
      <c r="J62" s="168"/>
      <c r="K62" s="168"/>
      <c r="L62" s="168"/>
      <c r="M62" s="168"/>
      <c r="N62" s="168"/>
      <c r="O62" s="161"/>
      <c r="P62" s="158"/>
    </row>
    <row r="63" spans="1:16" ht="15" customHeight="1" x14ac:dyDescent="0.25">
      <c r="A63" s="37" t="str">
        <f>IF('Teams &amp; HM'!A70="","",'Teams &amp; HM'!A70)</f>
        <v/>
      </c>
      <c r="B63" s="213" t="str">
        <f>IF('Teams &amp; HM'!B70="","",'Teams &amp; HM'!B70)</f>
        <v/>
      </c>
      <c r="C63" s="214"/>
      <c r="D63" s="38" t="str">
        <f>IF('Teams &amp; HM'!F70="","",'Teams &amp; HM'!F70)</f>
        <v/>
      </c>
      <c r="E63" s="39" t="str">
        <f>IF('Teams &amp; HM'!G70="","",'Teams &amp; HM'!G70)</f>
        <v/>
      </c>
      <c r="F63" s="174"/>
      <c r="G63" s="168"/>
      <c r="H63" s="168"/>
      <c r="I63" s="168"/>
      <c r="J63" s="168"/>
      <c r="K63" s="168"/>
      <c r="L63" s="168"/>
      <c r="M63" s="168"/>
      <c r="N63" s="168"/>
      <c r="O63" s="161"/>
      <c r="P63" s="158"/>
    </row>
    <row r="64" spans="1:16" ht="15" customHeight="1" x14ac:dyDescent="0.25">
      <c r="A64" s="37" t="str">
        <f>IF('Teams &amp; HM'!A71="","",'Teams &amp; HM'!A71)</f>
        <v/>
      </c>
      <c r="B64" s="213" t="str">
        <f>IF('Teams &amp; HM'!B71="","",'Teams &amp; HM'!B71)</f>
        <v/>
      </c>
      <c r="C64" s="214"/>
      <c r="D64" s="38" t="str">
        <f>IF('Teams &amp; HM'!F71="","",'Teams &amp; HM'!F71)</f>
        <v/>
      </c>
      <c r="E64" s="39" t="str">
        <f>IF('Teams &amp; HM'!G71="","",'Teams &amp; HM'!G71)</f>
        <v/>
      </c>
      <c r="F64" s="174"/>
      <c r="G64" s="168"/>
      <c r="H64" s="168"/>
      <c r="I64" s="168"/>
      <c r="J64" s="168"/>
      <c r="K64" s="168"/>
      <c r="L64" s="168"/>
      <c r="M64" s="168"/>
      <c r="N64" s="168"/>
      <c r="O64" s="161"/>
      <c r="P64" s="158"/>
    </row>
    <row r="65" spans="1:16" ht="15.75" customHeight="1" thickBot="1" x14ac:dyDescent="0.3">
      <c r="A65" s="40" t="str">
        <f>IF('Teams &amp; HM'!A72="","",'Teams &amp; HM'!A72)</f>
        <v/>
      </c>
      <c r="B65" s="215" t="str">
        <f>IF('Teams &amp; HM'!B72="","",'Teams &amp; HM'!B72)</f>
        <v/>
      </c>
      <c r="C65" s="216"/>
      <c r="D65" s="41" t="str">
        <f>IF('Teams &amp; HM'!F72="","",'Teams &amp; HM'!F72)</f>
        <v/>
      </c>
      <c r="E65" s="42" t="str">
        <f>IF('Teams &amp; HM'!G72="","",'Teams &amp; HM'!G72)</f>
        <v/>
      </c>
      <c r="F65" s="175"/>
      <c r="G65" s="169"/>
      <c r="H65" s="169"/>
      <c r="I65" s="169"/>
      <c r="J65" s="169"/>
      <c r="K65" s="169"/>
      <c r="L65" s="169"/>
      <c r="M65" s="169"/>
      <c r="N65" s="169"/>
      <c r="O65" s="162"/>
      <c r="P65" s="159"/>
    </row>
    <row r="66" spans="1:16" ht="15.75" thickBot="1" x14ac:dyDescent="0.3"/>
    <row r="67" spans="1:16" ht="15" customHeight="1" x14ac:dyDescent="0.25">
      <c r="A67" s="43" t="str">
        <f>IF('Teams &amp; HM'!A74="","",'Teams &amp; HM'!A74)</f>
        <v/>
      </c>
      <c r="B67" s="170" t="str">
        <f>IF('Teams &amp; HM'!C74="","",'Teams &amp; HM'!C74)</f>
        <v/>
      </c>
      <c r="C67" s="171"/>
      <c r="D67" s="172"/>
      <c r="E67" s="44" t="str">
        <f>IF('Teams &amp; HM'!C75="","",'Teams &amp; HM'!C75)</f>
        <v/>
      </c>
      <c r="F67" s="173"/>
      <c r="G67" s="167"/>
      <c r="H67" s="167"/>
      <c r="I67" s="167"/>
      <c r="J67" s="167"/>
      <c r="K67" s="167"/>
      <c r="L67" s="167"/>
      <c r="M67" s="167"/>
      <c r="N67" s="167"/>
      <c r="O67" s="160"/>
      <c r="P67" s="157" t="str">
        <f>IF(E67="","",SUM(F67:O73))</f>
        <v/>
      </c>
    </row>
    <row r="68" spans="1:16" ht="15" customHeight="1" x14ac:dyDescent="0.25">
      <c r="A68" s="33" t="s">
        <v>71</v>
      </c>
      <c r="B68" s="212" t="s">
        <v>70</v>
      </c>
      <c r="C68" s="212"/>
      <c r="D68" s="35" t="s">
        <v>56</v>
      </c>
      <c r="E68" s="36" t="s">
        <v>72</v>
      </c>
      <c r="F68" s="174"/>
      <c r="G68" s="168"/>
      <c r="H68" s="168"/>
      <c r="I68" s="168"/>
      <c r="J68" s="168"/>
      <c r="K68" s="168"/>
      <c r="L68" s="168"/>
      <c r="M68" s="168"/>
      <c r="N68" s="168"/>
      <c r="O68" s="161"/>
      <c r="P68" s="158"/>
    </row>
    <row r="69" spans="1:16" ht="15" customHeight="1" x14ac:dyDescent="0.25">
      <c r="A69" s="37" t="str">
        <f>IF('Teams &amp; HM'!A77="","",'Teams &amp; HM'!A77)</f>
        <v/>
      </c>
      <c r="B69" s="213" t="str">
        <f>IF('Teams &amp; HM'!B77="","",'Teams &amp; HM'!B77)</f>
        <v/>
      </c>
      <c r="C69" s="214"/>
      <c r="D69" s="38" t="str">
        <f>IF('Teams &amp; HM'!F77="","",'Teams &amp; HM'!F77)</f>
        <v/>
      </c>
      <c r="E69" s="39" t="str">
        <f>IF('Teams &amp; HM'!G77="","",'Teams &amp; HM'!G77)</f>
        <v/>
      </c>
      <c r="F69" s="174"/>
      <c r="G69" s="168"/>
      <c r="H69" s="168"/>
      <c r="I69" s="168"/>
      <c r="J69" s="168"/>
      <c r="K69" s="168"/>
      <c r="L69" s="168"/>
      <c r="M69" s="168"/>
      <c r="N69" s="168"/>
      <c r="O69" s="161"/>
      <c r="P69" s="158"/>
    </row>
    <row r="70" spans="1:16" ht="15" customHeight="1" x14ac:dyDescent="0.25">
      <c r="A70" s="37" t="str">
        <f>IF('Teams &amp; HM'!A78="","",'Teams &amp; HM'!A78)</f>
        <v/>
      </c>
      <c r="B70" s="213" t="str">
        <f>IF('Teams &amp; HM'!B78="","",'Teams &amp; HM'!B78)</f>
        <v/>
      </c>
      <c r="C70" s="214"/>
      <c r="D70" s="38" t="str">
        <f>IF('Teams &amp; HM'!F78="","",'Teams &amp; HM'!F78)</f>
        <v/>
      </c>
      <c r="E70" s="39" t="str">
        <f>IF('Teams &amp; HM'!G78="","",'Teams &amp; HM'!G78)</f>
        <v/>
      </c>
      <c r="F70" s="174"/>
      <c r="G70" s="168"/>
      <c r="H70" s="168"/>
      <c r="I70" s="168"/>
      <c r="J70" s="168"/>
      <c r="K70" s="168"/>
      <c r="L70" s="168"/>
      <c r="M70" s="168"/>
      <c r="N70" s="168"/>
      <c r="O70" s="161"/>
      <c r="P70" s="158"/>
    </row>
    <row r="71" spans="1:16" ht="15" customHeight="1" x14ac:dyDescent="0.25">
      <c r="A71" s="37" t="str">
        <f>IF('Teams &amp; HM'!A79="","",'Teams &amp; HM'!A79)</f>
        <v/>
      </c>
      <c r="B71" s="213" t="str">
        <f>IF('Teams &amp; HM'!B79="","",'Teams &amp; HM'!B79)</f>
        <v/>
      </c>
      <c r="C71" s="214"/>
      <c r="D71" s="38" t="str">
        <f>IF('Teams &amp; HM'!F79="","",'Teams &amp; HM'!F79)</f>
        <v/>
      </c>
      <c r="E71" s="39" t="str">
        <f>IF('Teams &amp; HM'!G79="","",'Teams &amp; HM'!G79)</f>
        <v/>
      </c>
      <c r="F71" s="174"/>
      <c r="G71" s="168"/>
      <c r="H71" s="168"/>
      <c r="I71" s="168"/>
      <c r="J71" s="168"/>
      <c r="K71" s="168"/>
      <c r="L71" s="168"/>
      <c r="M71" s="168"/>
      <c r="N71" s="168"/>
      <c r="O71" s="161"/>
      <c r="P71" s="158"/>
    </row>
    <row r="72" spans="1:16" ht="15" customHeight="1" x14ac:dyDescent="0.25">
      <c r="A72" s="37" t="str">
        <f>IF('Teams &amp; HM'!A80="","",'Teams &amp; HM'!A80)</f>
        <v/>
      </c>
      <c r="B72" s="213" t="str">
        <f>IF('Teams &amp; HM'!B80="","",'Teams &amp; HM'!B80)</f>
        <v/>
      </c>
      <c r="C72" s="214"/>
      <c r="D72" s="38" t="str">
        <f>IF('Teams &amp; HM'!F80="","",'Teams &amp; HM'!F80)</f>
        <v/>
      </c>
      <c r="E72" s="39" t="str">
        <f>IF('Teams &amp; HM'!G80="","",'Teams &amp; HM'!G80)</f>
        <v/>
      </c>
      <c r="F72" s="174"/>
      <c r="G72" s="168"/>
      <c r="H72" s="168"/>
      <c r="I72" s="168"/>
      <c r="J72" s="168"/>
      <c r="K72" s="168"/>
      <c r="L72" s="168"/>
      <c r="M72" s="168"/>
      <c r="N72" s="168"/>
      <c r="O72" s="161"/>
      <c r="P72" s="158"/>
    </row>
    <row r="73" spans="1:16" ht="15.75" customHeight="1" thickBot="1" x14ac:dyDescent="0.3">
      <c r="A73" s="40" t="str">
        <f>IF('Teams &amp; HM'!A81="","",'Teams &amp; HM'!A81)</f>
        <v/>
      </c>
      <c r="B73" s="215" t="str">
        <f>IF('Teams &amp; HM'!B81="","",'Teams &amp; HM'!B81)</f>
        <v/>
      </c>
      <c r="C73" s="216"/>
      <c r="D73" s="41" t="str">
        <f>IF('Teams &amp; HM'!F81="","",'Teams &amp; HM'!F81)</f>
        <v/>
      </c>
      <c r="E73" s="42" t="str">
        <f>IF('Teams &amp; HM'!G81="","",'Teams &amp; HM'!G81)</f>
        <v/>
      </c>
      <c r="F73" s="175"/>
      <c r="G73" s="169"/>
      <c r="H73" s="169"/>
      <c r="I73" s="169"/>
      <c r="J73" s="169"/>
      <c r="K73" s="169"/>
      <c r="L73" s="169"/>
      <c r="M73" s="169"/>
      <c r="N73" s="169"/>
      <c r="O73" s="162"/>
      <c r="P73" s="159"/>
    </row>
    <row r="74" spans="1:16" ht="15.75" thickBot="1" x14ac:dyDescent="0.3"/>
    <row r="75" spans="1:16" ht="15" customHeight="1" x14ac:dyDescent="0.25">
      <c r="A75" s="43" t="str">
        <f>IF('Teams &amp; HM'!A83="","",'Teams &amp; HM'!A83)</f>
        <v/>
      </c>
      <c r="B75" s="170" t="str">
        <f>IF('Teams &amp; HM'!C83="","",'Teams &amp; HM'!C83)</f>
        <v/>
      </c>
      <c r="C75" s="171"/>
      <c r="D75" s="172"/>
      <c r="E75" s="44" t="str">
        <f>IF('Teams &amp; HM'!C84="","",'Teams &amp; HM'!C84)</f>
        <v/>
      </c>
      <c r="F75" s="173"/>
      <c r="G75" s="167"/>
      <c r="H75" s="167"/>
      <c r="I75" s="167"/>
      <c r="J75" s="167"/>
      <c r="K75" s="167"/>
      <c r="L75" s="167"/>
      <c r="M75" s="167"/>
      <c r="N75" s="167"/>
      <c r="O75" s="160"/>
      <c r="P75" s="157" t="str">
        <f>IF(E75="","",SUM(F75:O81))</f>
        <v/>
      </c>
    </row>
    <row r="76" spans="1:16" ht="15" customHeight="1" x14ac:dyDescent="0.25">
      <c r="A76" s="33" t="s">
        <v>71</v>
      </c>
      <c r="B76" s="212" t="s">
        <v>70</v>
      </c>
      <c r="C76" s="212"/>
      <c r="D76" s="35" t="s">
        <v>56</v>
      </c>
      <c r="E76" s="36" t="s">
        <v>72</v>
      </c>
      <c r="F76" s="174"/>
      <c r="G76" s="168"/>
      <c r="H76" s="168"/>
      <c r="I76" s="168"/>
      <c r="J76" s="168"/>
      <c r="K76" s="168"/>
      <c r="L76" s="168"/>
      <c r="M76" s="168"/>
      <c r="N76" s="168"/>
      <c r="O76" s="161"/>
      <c r="P76" s="158"/>
    </row>
    <row r="77" spans="1:16" ht="15" customHeight="1" x14ac:dyDescent="0.25">
      <c r="A77" s="37" t="str">
        <f>IF('Teams &amp; HM'!A86="","",'Teams &amp; HM'!A86)</f>
        <v/>
      </c>
      <c r="B77" s="213" t="str">
        <f>IF('Teams &amp; HM'!B86="","",'Teams &amp; HM'!B86)</f>
        <v/>
      </c>
      <c r="C77" s="214"/>
      <c r="D77" s="38" t="str">
        <f>IF('Teams &amp; HM'!F86="","",'Teams &amp; HM'!F86)</f>
        <v/>
      </c>
      <c r="E77" s="39" t="str">
        <f>IF('Teams &amp; HM'!G86="","",'Teams &amp; HM'!G86)</f>
        <v/>
      </c>
      <c r="F77" s="174"/>
      <c r="G77" s="168"/>
      <c r="H77" s="168"/>
      <c r="I77" s="168"/>
      <c r="J77" s="168"/>
      <c r="K77" s="168"/>
      <c r="L77" s="168"/>
      <c r="M77" s="168"/>
      <c r="N77" s="168"/>
      <c r="O77" s="161"/>
      <c r="P77" s="158"/>
    </row>
    <row r="78" spans="1:16" ht="15" customHeight="1" x14ac:dyDescent="0.25">
      <c r="A78" s="37" t="str">
        <f>IF('Teams &amp; HM'!A87="","",'Teams &amp; HM'!A87)</f>
        <v/>
      </c>
      <c r="B78" s="213" t="str">
        <f>IF('Teams &amp; HM'!B87="","",'Teams &amp; HM'!B87)</f>
        <v/>
      </c>
      <c r="C78" s="214"/>
      <c r="D78" s="38" t="str">
        <f>IF('Teams &amp; HM'!F87="","",'Teams &amp; HM'!F87)</f>
        <v/>
      </c>
      <c r="E78" s="39" t="str">
        <f>IF('Teams &amp; HM'!G87="","",'Teams &amp; HM'!G87)</f>
        <v/>
      </c>
      <c r="F78" s="174"/>
      <c r="G78" s="168"/>
      <c r="H78" s="168"/>
      <c r="I78" s="168"/>
      <c r="J78" s="168"/>
      <c r="K78" s="168"/>
      <c r="L78" s="168"/>
      <c r="M78" s="168"/>
      <c r="N78" s="168"/>
      <c r="O78" s="161"/>
      <c r="P78" s="158"/>
    </row>
    <row r="79" spans="1:16" ht="15" customHeight="1" x14ac:dyDescent="0.25">
      <c r="A79" s="37" t="str">
        <f>IF('Teams &amp; HM'!A88="","",'Teams &amp; HM'!A88)</f>
        <v/>
      </c>
      <c r="B79" s="213" t="str">
        <f>IF('Teams &amp; HM'!B88="","",'Teams &amp; HM'!B88)</f>
        <v/>
      </c>
      <c r="C79" s="214"/>
      <c r="D79" s="38" t="str">
        <f>IF('Teams &amp; HM'!F88="","",'Teams &amp; HM'!F88)</f>
        <v/>
      </c>
      <c r="E79" s="39" t="str">
        <f>IF('Teams &amp; HM'!G88="","",'Teams &amp; HM'!G88)</f>
        <v/>
      </c>
      <c r="F79" s="174"/>
      <c r="G79" s="168"/>
      <c r="H79" s="168"/>
      <c r="I79" s="168"/>
      <c r="J79" s="168"/>
      <c r="K79" s="168"/>
      <c r="L79" s="168"/>
      <c r="M79" s="168"/>
      <c r="N79" s="168"/>
      <c r="O79" s="161"/>
      <c r="P79" s="158"/>
    </row>
    <row r="80" spans="1:16" ht="15" customHeight="1" x14ac:dyDescent="0.25">
      <c r="A80" s="37" t="str">
        <f>IF('Teams &amp; HM'!A89="","",'Teams &amp; HM'!A89)</f>
        <v/>
      </c>
      <c r="B80" s="213" t="str">
        <f>IF('Teams &amp; HM'!B89="","",'Teams &amp; HM'!B89)</f>
        <v/>
      </c>
      <c r="C80" s="214"/>
      <c r="D80" s="38" t="str">
        <f>IF('Teams &amp; HM'!F89="","",'Teams &amp; HM'!F89)</f>
        <v/>
      </c>
      <c r="E80" s="39" t="str">
        <f>IF('Teams &amp; HM'!G89="","",'Teams &amp; HM'!G89)</f>
        <v/>
      </c>
      <c r="F80" s="174"/>
      <c r="G80" s="168"/>
      <c r="H80" s="168"/>
      <c r="I80" s="168"/>
      <c r="J80" s="168"/>
      <c r="K80" s="168"/>
      <c r="L80" s="168"/>
      <c r="M80" s="168"/>
      <c r="N80" s="168"/>
      <c r="O80" s="161"/>
      <c r="P80" s="158"/>
    </row>
    <row r="81" spans="1:16" ht="15.75" customHeight="1" thickBot="1" x14ac:dyDescent="0.3">
      <c r="A81" s="40" t="str">
        <f>IF('Teams &amp; HM'!A90="","",'Teams &amp; HM'!A90)</f>
        <v/>
      </c>
      <c r="B81" s="215" t="str">
        <f>IF('Teams &amp; HM'!B90="","",'Teams &amp; HM'!B90)</f>
        <v/>
      </c>
      <c r="C81" s="216"/>
      <c r="D81" s="41" t="str">
        <f>IF('Teams &amp; HM'!F90="","",'Teams &amp; HM'!F90)</f>
        <v/>
      </c>
      <c r="E81" s="42" t="str">
        <f>IF('Teams &amp; HM'!G90="","",'Teams &amp; HM'!G90)</f>
        <v/>
      </c>
      <c r="F81" s="175"/>
      <c r="G81" s="169"/>
      <c r="H81" s="169"/>
      <c r="I81" s="169"/>
      <c r="J81" s="169"/>
      <c r="K81" s="169"/>
      <c r="L81" s="169"/>
      <c r="M81" s="169"/>
      <c r="N81" s="169"/>
      <c r="O81" s="162"/>
      <c r="P81" s="159"/>
    </row>
  </sheetData>
  <sheetProtection algorithmName="SHA-512" hashValue="MPxDN7aAYLYbyDbDEuWPLJ77pyCGoltTR9KqmEa/HSA+ixKORBjeUTNr/1s+f0ZpWc1Kif+CNDMgbOpWodg+Kg==" saltValue="dWnRFufszpg3ZAxDkH+j3A==" spinCount="100000" sheet="1" objects="1" scenarios="1"/>
  <mergeCells count="172">
    <mergeCell ref="O19:O25"/>
    <mergeCell ref="B21:C21"/>
    <mergeCell ref="B22:C22"/>
    <mergeCell ref="B23:C23"/>
    <mergeCell ref="B24:C24"/>
    <mergeCell ref="B25:C25"/>
    <mergeCell ref="J19:J25"/>
    <mergeCell ref="K19:K25"/>
    <mergeCell ref="L19:L25"/>
    <mergeCell ref="M19:M25"/>
    <mergeCell ref="N19:N25"/>
    <mergeCell ref="B19:D19"/>
    <mergeCell ref="F19:F25"/>
    <mergeCell ref="G19:G25"/>
    <mergeCell ref="H19:H25"/>
    <mergeCell ref="I19:I25"/>
    <mergeCell ref="B13:C13"/>
    <mergeCell ref="B14:C14"/>
    <mergeCell ref="B15:C15"/>
    <mergeCell ref="B16:C16"/>
    <mergeCell ref="B17:C17"/>
    <mergeCell ref="J11:J17"/>
    <mergeCell ref="K11:K17"/>
    <mergeCell ref="L11:L17"/>
    <mergeCell ref="M11:M17"/>
    <mergeCell ref="B11:D11"/>
    <mergeCell ref="F11:F17"/>
    <mergeCell ref="G11:G17"/>
    <mergeCell ref="H11:H17"/>
    <mergeCell ref="I11:I17"/>
    <mergeCell ref="F3:F9"/>
    <mergeCell ref="G3:G9"/>
    <mergeCell ref="H3:H9"/>
    <mergeCell ref="I3:I9"/>
    <mergeCell ref="J3:J9"/>
    <mergeCell ref="K3:K9"/>
    <mergeCell ref="L3:L9"/>
    <mergeCell ref="M3:M9"/>
    <mergeCell ref="O11:O17"/>
    <mergeCell ref="N11:N17"/>
    <mergeCell ref="O27:O33"/>
    <mergeCell ref="B29:C29"/>
    <mergeCell ref="B30:C30"/>
    <mergeCell ref="B31:C31"/>
    <mergeCell ref="B32:C32"/>
    <mergeCell ref="B33:C33"/>
    <mergeCell ref="N3:N9"/>
    <mergeCell ref="B27:D27"/>
    <mergeCell ref="F27:F33"/>
    <mergeCell ref="G27:G33"/>
    <mergeCell ref="H27:H33"/>
    <mergeCell ref="I27:I33"/>
    <mergeCell ref="J27:J33"/>
    <mergeCell ref="K27:K33"/>
    <mergeCell ref="L27:L33"/>
    <mergeCell ref="M27:M33"/>
    <mergeCell ref="N27:N33"/>
    <mergeCell ref="B9:C9"/>
    <mergeCell ref="B3:D3"/>
    <mergeCell ref="B5:C5"/>
    <mergeCell ref="B6:C6"/>
    <mergeCell ref="B7:C7"/>
    <mergeCell ref="B8:C8"/>
    <mergeCell ref="O3:O9"/>
    <mergeCell ref="O35:O41"/>
    <mergeCell ref="B37:C37"/>
    <mergeCell ref="B38:C38"/>
    <mergeCell ref="B39:C39"/>
    <mergeCell ref="B40:C40"/>
    <mergeCell ref="B41:C41"/>
    <mergeCell ref="J35:J41"/>
    <mergeCell ref="K35:K41"/>
    <mergeCell ref="L35:L41"/>
    <mergeCell ref="M35:M41"/>
    <mergeCell ref="N35:N41"/>
    <mergeCell ref="B35:D35"/>
    <mergeCell ref="F35:F41"/>
    <mergeCell ref="G35:G41"/>
    <mergeCell ref="H35:H41"/>
    <mergeCell ref="I35:I41"/>
    <mergeCell ref="O43:O49"/>
    <mergeCell ref="B45:C45"/>
    <mergeCell ref="B46:C46"/>
    <mergeCell ref="B47:C47"/>
    <mergeCell ref="B48:C48"/>
    <mergeCell ref="B49:C49"/>
    <mergeCell ref="J43:J49"/>
    <mergeCell ref="K43:K49"/>
    <mergeCell ref="L43:L49"/>
    <mergeCell ref="M43:M49"/>
    <mergeCell ref="N43:N49"/>
    <mergeCell ref="B43:D43"/>
    <mergeCell ref="F43:F49"/>
    <mergeCell ref="G43:G49"/>
    <mergeCell ref="H43:H49"/>
    <mergeCell ref="I43:I49"/>
    <mergeCell ref="O51:O57"/>
    <mergeCell ref="B53:C53"/>
    <mergeCell ref="B54:C54"/>
    <mergeCell ref="B55:C55"/>
    <mergeCell ref="B56:C56"/>
    <mergeCell ref="B57:C57"/>
    <mergeCell ref="J51:J57"/>
    <mergeCell ref="K51:K57"/>
    <mergeCell ref="L51:L57"/>
    <mergeCell ref="M51:M57"/>
    <mergeCell ref="N51:N57"/>
    <mergeCell ref="B51:D51"/>
    <mergeCell ref="F51:F57"/>
    <mergeCell ref="G51:G57"/>
    <mergeCell ref="H51:H57"/>
    <mergeCell ref="I51:I57"/>
    <mergeCell ref="O59:O65"/>
    <mergeCell ref="B61:C61"/>
    <mergeCell ref="B62:C62"/>
    <mergeCell ref="B63:C63"/>
    <mergeCell ref="B64:C64"/>
    <mergeCell ref="B65:C65"/>
    <mergeCell ref="J59:J65"/>
    <mergeCell ref="K59:K65"/>
    <mergeCell ref="L59:L65"/>
    <mergeCell ref="M59:M65"/>
    <mergeCell ref="N59:N65"/>
    <mergeCell ref="B59:D59"/>
    <mergeCell ref="F59:F65"/>
    <mergeCell ref="G59:G65"/>
    <mergeCell ref="H59:H65"/>
    <mergeCell ref="I59:I65"/>
    <mergeCell ref="F75:F81"/>
    <mergeCell ref="G75:G81"/>
    <mergeCell ref="H75:H81"/>
    <mergeCell ref="I75:I81"/>
    <mergeCell ref="O67:O73"/>
    <mergeCell ref="B69:C69"/>
    <mergeCell ref="B70:C70"/>
    <mergeCell ref="B71:C71"/>
    <mergeCell ref="B72:C72"/>
    <mergeCell ref="B73:C73"/>
    <mergeCell ref="J67:J73"/>
    <mergeCell ref="K67:K73"/>
    <mergeCell ref="L67:L73"/>
    <mergeCell ref="M67:M73"/>
    <mergeCell ref="N67:N73"/>
    <mergeCell ref="B67:D67"/>
    <mergeCell ref="F67:F73"/>
    <mergeCell ref="G67:G73"/>
    <mergeCell ref="H67:H73"/>
    <mergeCell ref="I67:I73"/>
    <mergeCell ref="A1:P1"/>
    <mergeCell ref="B2:D2"/>
    <mergeCell ref="P43:P49"/>
    <mergeCell ref="P51:P57"/>
    <mergeCell ref="P59:P65"/>
    <mergeCell ref="P67:P73"/>
    <mergeCell ref="P75:P81"/>
    <mergeCell ref="P3:P9"/>
    <mergeCell ref="P11:P17"/>
    <mergeCell ref="P19:P25"/>
    <mergeCell ref="P27:P33"/>
    <mergeCell ref="P35:P41"/>
    <mergeCell ref="O75:O81"/>
    <mergeCell ref="B77:C77"/>
    <mergeCell ref="B78:C78"/>
    <mergeCell ref="B79:C79"/>
    <mergeCell ref="B80:C80"/>
    <mergeCell ref="B81:C81"/>
    <mergeCell ref="J75:J81"/>
    <mergeCell ref="K75:K81"/>
    <mergeCell ref="L75:L81"/>
    <mergeCell ref="M75:M81"/>
    <mergeCell ref="N75:N81"/>
    <mergeCell ref="B75:D75"/>
  </mergeCells>
  <pageMargins left="0.25" right="0.25" top="0.75" bottom="0.5" header="0.3" footer="0.3"/>
  <pageSetup scale="88" fitToHeight="0" orientation="landscape" horizontalDpi="1200" verticalDpi="1200" r:id="rId1"/>
  <headerFooter>
    <oddHeader>&amp;C&amp;"-,Bold"&amp;14Day 1 Scores&amp;R&amp;D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1"/>
  <sheetViews>
    <sheetView workbookViewId="0">
      <pane ySplit="2" topLeftCell="A59" activePane="bottomLeft" state="frozen"/>
      <selection pane="bottomLeft" activeCell="C60" sqref="C60"/>
    </sheetView>
  </sheetViews>
  <sheetFormatPr defaultRowHeight="15" x14ac:dyDescent="0.25"/>
  <cols>
    <col min="1" max="1" width="6" style="32" bestFit="1" customWidth="1"/>
    <col min="2" max="2" width="9.140625" style="217"/>
    <col min="3" max="3" width="11.140625" style="217" customWidth="1"/>
    <col min="4" max="4" width="13.42578125" style="32" bestFit="1" customWidth="1"/>
    <col min="5" max="5" width="13.5703125" style="32" bestFit="1" customWidth="1"/>
    <col min="6" max="14" width="9.140625" style="3"/>
    <col min="15" max="15" width="9.85546875" style="3" bestFit="1" customWidth="1"/>
    <col min="16" max="16" width="9.140625" style="32"/>
    <col min="17" max="16384" width="9.140625" style="3"/>
  </cols>
  <sheetData>
    <row r="1" spans="1:18" ht="48.75" customHeight="1" thickBot="1" x14ac:dyDescent="0.3">
      <c r="A1" s="151" t="str">
        <f>IF('Day 1'!A1="","",'Day 1'!A1)</f>
        <v>Rally Name</v>
      </c>
      <c r="B1" s="152"/>
      <c r="C1" s="152"/>
      <c r="D1" s="152"/>
      <c r="E1" s="152"/>
      <c r="F1" s="152"/>
      <c r="G1" s="152"/>
      <c r="H1" s="152"/>
      <c r="I1" s="152"/>
      <c r="J1" s="152"/>
      <c r="K1" s="152"/>
      <c r="L1" s="152"/>
      <c r="M1" s="152"/>
      <c r="N1" s="152"/>
      <c r="O1" s="152"/>
      <c r="P1" s="153"/>
      <c r="Q1" s="1"/>
      <c r="R1" s="1"/>
    </row>
    <row r="2" spans="1:18" s="1" customFormat="1" ht="15.75" thickBot="1" x14ac:dyDescent="0.3">
      <c r="A2" s="45" t="s">
        <v>84</v>
      </c>
      <c r="B2" s="154" t="s">
        <v>85</v>
      </c>
      <c r="C2" s="155"/>
      <c r="D2" s="156"/>
      <c r="E2" s="82" t="s">
        <v>86</v>
      </c>
      <c r="F2" s="116" t="s">
        <v>74</v>
      </c>
      <c r="G2" s="117" t="s">
        <v>73</v>
      </c>
      <c r="H2" s="117" t="s">
        <v>75</v>
      </c>
      <c r="I2" s="117" t="s">
        <v>76</v>
      </c>
      <c r="J2" s="117" t="s">
        <v>77</v>
      </c>
      <c r="K2" s="117" t="s">
        <v>78</v>
      </c>
      <c r="L2" s="117" t="s">
        <v>79</v>
      </c>
      <c r="M2" s="117" t="s">
        <v>80</v>
      </c>
      <c r="N2" s="117" t="s">
        <v>81</v>
      </c>
      <c r="O2" s="118" t="s">
        <v>82</v>
      </c>
      <c r="P2" s="119" t="s">
        <v>83</v>
      </c>
    </row>
    <row r="3" spans="1:18" ht="15" customHeight="1" x14ac:dyDescent="0.25">
      <c r="A3" s="43" t="str">
        <f>IF('Teams &amp; HM'!A2="","",'Teams &amp; HM'!A2)</f>
        <v/>
      </c>
      <c r="B3" s="170" t="str">
        <f>IF('Teams &amp; HM'!C2="","",'Teams &amp; HM'!C2)</f>
        <v/>
      </c>
      <c r="C3" s="171"/>
      <c r="D3" s="172"/>
      <c r="E3" s="44" t="str">
        <f>IF('Teams &amp; HM'!C3="","",'Teams &amp; HM'!C3)</f>
        <v/>
      </c>
      <c r="F3" s="173"/>
      <c r="G3" s="167"/>
      <c r="H3" s="167"/>
      <c r="I3" s="167"/>
      <c r="J3" s="167"/>
      <c r="K3" s="167"/>
      <c r="L3" s="167"/>
      <c r="M3" s="167"/>
      <c r="N3" s="167"/>
      <c r="O3" s="160"/>
      <c r="P3" s="157" t="str">
        <f>IF(E3="","",SUM(F3:O9))</f>
        <v/>
      </c>
    </row>
    <row r="4" spans="1:18" ht="15" customHeight="1" x14ac:dyDescent="0.25">
      <c r="A4" s="33" t="s">
        <v>71</v>
      </c>
      <c r="B4" s="212" t="s">
        <v>70</v>
      </c>
      <c r="C4" s="212"/>
      <c r="D4" s="35" t="s">
        <v>56</v>
      </c>
      <c r="E4" s="36" t="s">
        <v>72</v>
      </c>
      <c r="F4" s="174"/>
      <c r="G4" s="168"/>
      <c r="H4" s="168"/>
      <c r="I4" s="168"/>
      <c r="J4" s="168"/>
      <c r="K4" s="168"/>
      <c r="L4" s="168"/>
      <c r="M4" s="168"/>
      <c r="N4" s="168"/>
      <c r="O4" s="161"/>
      <c r="P4" s="158"/>
    </row>
    <row r="5" spans="1:18" ht="15" customHeight="1" x14ac:dyDescent="0.25">
      <c r="A5" s="37" t="str">
        <f>IF('Teams &amp; HM'!A5="","",'Teams &amp; HM'!A5)</f>
        <v/>
      </c>
      <c r="B5" s="213" t="str">
        <f>IF('Teams &amp; HM'!B5="","",'Teams &amp; HM'!B5)</f>
        <v/>
      </c>
      <c r="C5" s="214"/>
      <c r="D5" s="38" t="str">
        <f>IF('Teams &amp; HM'!F5="","",'Teams &amp; HM'!F5)</f>
        <v/>
      </c>
      <c r="E5" s="39" t="str">
        <f>IF('Teams &amp; HM'!G5="","",'Teams &amp; HM'!G5)</f>
        <v/>
      </c>
      <c r="F5" s="174"/>
      <c r="G5" s="168"/>
      <c r="H5" s="168"/>
      <c r="I5" s="168"/>
      <c r="J5" s="168"/>
      <c r="K5" s="168"/>
      <c r="L5" s="168"/>
      <c r="M5" s="168"/>
      <c r="N5" s="168"/>
      <c r="O5" s="161"/>
      <c r="P5" s="158"/>
    </row>
    <row r="6" spans="1:18" ht="15" customHeight="1" x14ac:dyDescent="0.25">
      <c r="A6" s="37" t="str">
        <f>IF('Teams &amp; HM'!A6="","",'Teams &amp; HM'!A6)</f>
        <v/>
      </c>
      <c r="B6" s="213" t="str">
        <f>IF('Teams &amp; HM'!B6="","",'Teams &amp; HM'!B6)</f>
        <v/>
      </c>
      <c r="C6" s="214"/>
      <c r="D6" s="38" t="str">
        <f>IF('Teams &amp; HM'!F6="","",'Teams &amp; HM'!F6)</f>
        <v/>
      </c>
      <c r="E6" s="39" t="str">
        <f>IF('Teams &amp; HM'!G6="","",'Teams &amp; HM'!G6)</f>
        <v/>
      </c>
      <c r="F6" s="174"/>
      <c r="G6" s="168"/>
      <c r="H6" s="168"/>
      <c r="I6" s="168"/>
      <c r="J6" s="168"/>
      <c r="K6" s="168"/>
      <c r="L6" s="168"/>
      <c r="M6" s="168"/>
      <c r="N6" s="168"/>
      <c r="O6" s="161"/>
      <c r="P6" s="158"/>
    </row>
    <row r="7" spans="1:18" ht="15" customHeight="1" x14ac:dyDescent="0.25">
      <c r="A7" s="37" t="str">
        <f>IF('Teams &amp; HM'!A7="","",'Teams &amp; HM'!A7)</f>
        <v/>
      </c>
      <c r="B7" s="213" t="str">
        <f>IF('Teams &amp; HM'!B7="","",'Teams &amp; HM'!B7)</f>
        <v/>
      </c>
      <c r="C7" s="214"/>
      <c r="D7" s="38" t="str">
        <f>IF('Teams &amp; HM'!F7="","",'Teams &amp; HM'!F7)</f>
        <v/>
      </c>
      <c r="E7" s="39" t="str">
        <f>IF('Teams &amp; HM'!G7="","",'Teams &amp; HM'!G7)</f>
        <v/>
      </c>
      <c r="F7" s="174"/>
      <c r="G7" s="168"/>
      <c r="H7" s="168"/>
      <c r="I7" s="168"/>
      <c r="J7" s="168"/>
      <c r="K7" s="168"/>
      <c r="L7" s="168"/>
      <c r="M7" s="168"/>
      <c r="N7" s="168"/>
      <c r="O7" s="161"/>
      <c r="P7" s="158"/>
    </row>
    <row r="8" spans="1:18" ht="15" customHeight="1" x14ac:dyDescent="0.25">
      <c r="A8" s="37" t="str">
        <f>IF('Teams &amp; HM'!A8="","",'Teams &amp; HM'!A8)</f>
        <v/>
      </c>
      <c r="B8" s="213" t="str">
        <f>IF('Teams &amp; HM'!B8="","",'Teams &amp; HM'!B8)</f>
        <v/>
      </c>
      <c r="C8" s="214"/>
      <c r="D8" s="38" t="str">
        <f>IF('Teams &amp; HM'!F8="","",'Teams &amp; HM'!F8)</f>
        <v/>
      </c>
      <c r="E8" s="39" t="str">
        <f>IF('Teams &amp; HM'!G8="","",'Teams &amp; HM'!G8)</f>
        <v/>
      </c>
      <c r="F8" s="174"/>
      <c r="G8" s="168"/>
      <c r="H8" s="168"/>
      <c r="I8" s="168"/>
      <c r="J8" s="168"/>
      <c r="K8" s="168"/>
      <c r="L8" s="168"/>
      <c r="M8" s="168"/>
      <c r="N8" s="168"/>
      <c r="O8" s="161"/>
      <c r="P8" s="158"/>
    </row>
    <row r="9" spans="1:18" ht="15" customHeight="1" thickBot="1" x14ac:dyDescent="0.3">
      <c r="A9" s="40" t="str">
        <f>IF('Teams &amp; HM'!A9="","",'Teams &amp; HM'!A9)</f>
        <v/>
      </c>
      <c r="B9" s="215" t="str">
        <f>IF('Teams &amp; HM'!B9="","",'Teams &amp; HM'!B9)</f>
        <v/>
      </c>
      <c r="C9" s="216"/>
      <c r="D9" s="41" t="str">
        <f>IF('Teams &amp; HM'!F9="","",'Teams &amp; HM'!F9)</f>
        <v/>
      </c>
      <c r="E9" s="42" t="str">
        <f>IF('Teams &amp; HM'!G9="","",'Teams &amp; HM'!G9)</f>
        <v/>
      </c>
      <c r="F9" s="175"/>
      <c r="G9" s="169"/>
      <c r="H9" s="169"/>
      <c r="I9" s="169"/>
      <c r="J9" s="169"/>
      <c r="K9" s="169"/>
      <c r="L9" s="169"/>
      <c r="M9" s="169"/>
      <c r="N9" s="169"/>
      <c r="O9" s="162"/>
      <c r="P9" s="159"/>
    </row>
    <row r="10" spans="1:18" ht="15.75" thickBot="1" x14ac:dyDescent="0.3"/>
    <row r="11" spans="1:18" ht="15" customHeight="1" x14ac:dyDescent="0.25">
      <c r="A11" s="43" t="str">
        <f>IF('Teams &amp; HM'!A11="","",'Teams &amp; HM'!A11)</f>
        <v/>
      </c>
      <c r="B11" s="170" t="str">
        <f>IF('Teams &amp; HM'!C11="","",'Teams &amp; HM'!C11)</f>
        <v/>
      </c>
      <c r="C11" s="171"/>
      <c r="D11" s="172"/>
      <c r="E11" s="44" t="str">
        <f>IF('Teams &amp; HM'!C12="","",'Teams &amp; HM'!C12)</f>
        <v/>
      </c>
      <c r="F11" s="173"/>
      <c r="G11" s="167"/>
      <c r="H11" s="167"/>
      <c r="I11" s="167"/>
      <c r="J11" s="167"/>
      <c r="K11" s="167"/>
      <c r="L11" s="167"/>
      <c r="M11" s="167"/>
      <c r="N11" s="167"/>
      <c r="O11" s="160"/>
      <c r="P11" s="157" t="str">
        <f>IF(E11="","",SUM(F11:O17))</f>
        <v/>
      </c>
    </row>
    <row r="12" spans="1:18" ht="15" customHeight="1" x14ac:dyDescent="0.25">
      <c r="A12" s="33" t="s">
        <v>71</v>
      </c>
      <c r="B12" s="212" t="s">
        <v>70</v>
      </c>
      <c r="C12" s="212"/>
      <c r="D12" s="35" t="s">
        <v>56</v>
      </c>
      <c r="E12" s="36" t="s">
        <v>72</v>
      </c>
      <c r="F12" s="174"/>
      <c r="G12" s="168"/>
      <c r="H12" s="168"/>
      <c r="I12" s="168"/>
      <c r="J12" s="168"/>
      <c r="K12" s="168"/>
      <c r="L12" s="168"/>
      <c r="M12" s="168"/>
      <c r="N12" s="168"/>
      <c r="O12" s="161"/>
      <c r="P12" s="158"/>
    </row>
    <row r="13" spans="1:18" ht="15" customHeight="1" x14ac:dyDescent="0.25">
      <c r="A13" s="37" t="str">
        <f>IF('Teams &amp; HM'!A14="","",'Teams &amp; HM'!A14)</f>
        <v/>
      </c>
      <c r="B13" s="213" t="str">
        <f>IF('Teams &amp; HM'!B14="","",'Teams &amp; HM'!B14)</f>
        <v/>
      </c>
      <c r="C13" s="214"/>
      <c r="D13" s="38" t="str">
        <f>IF('Teams &amp; HM'!F14="","",'Teams &amp; HM'!F14)</f>
        <v/>
      </c>
      <c r="E13" s="39" t="str">
        <f>IF('Teams &amp; HM'!G14="","",'Teams &amp; HM'!G14)</f>
        <v/>
      </c>
      <c r="F13" s="174"/>
      <c r="G13" s="168"/>
      <c r="H13" s="168"/>
      <c r="I13" s="168"/>
      <c r="J13" s="168"/>
      <c r="K13" s="168"/>
      <c r="L13" s="168"/>
      <c r="M13" s="168"/>
      <c r="N13" s="168"/>
      <c r="O13" s="161"/>
      <c r="P13" s="158"/>
    </row>
    <row r="14" spans="1:18" ht="15" customHeight="1" x14ac:dyDescent="0.25">
      <c r="A14" s="37" t="str">
        <f>IF('Teams &amp; HM'!A15="","",'Teams &amp; HM'!A15)</f>
        <v/>
      </c>
      <c r="B14" s="213" t="str">
        <f>IF('Teams &amp; HM'!B15="","",'Teams &amp; HM'!B15)</f>
        <v/>
      </c>
      <c r="C14" s="214"/>
      <c r="D14" s="38" t="str">
        <f>IF('Teams &amp; HM'!F15="","",'Teams &amp; HM'!F15)</f>
        <v/>
      </c>
      <c r="E14" s="39" t="str">
        <f>IF('Teams &amp; HM'!G15="","",'Teams &amp; HM'!G15)</f>
        <v/>
      </c>
      <c r="F14" s="174"/>
      <c r="G14" s="168"/>
      <c r="H14" s="168"/>
      <c r="I14" s="168"/>
      <c r="J14" s="168"/>
      <c r="K14" s="168"/>
      <c r="L14" s="168"/>
      <c r="M14" s="168"/>
      <c r="N14" s="168"/>
      <c r="O14" s="161"/>
      <c r="P14" s="158"/>
    </row>
    <row r="15" spans="1:18" ht="15" customHeight="1" x14ac:dyDescent="0.25">
      <c r="A15" s="37" t="str">
        <f>IF('Teams &amp; HM'!A16="","",'Teams &amp; HM'!A16)</f>
        <v/>
      </c>
      <c r="B15" s="213" t="str">
        <f>IF('Teams &amp; HM'!B16="","",'Teams &amp; HM'!B16)</f>
        <v/>
      </c>
      <c r="C15" s="214"/>
      <c r="D15" s="38" t="str">
        <f>IF('Teams &amp; HM'!F16="","",'Teams &amp; HM'!F16)</f>
        <v/>
      </c>
      <c r="E15" s="39" t="str">
        <f>IF('Teams &amp; HM'!G16="","",'Teams &amp; HM'!G16)</f>
        <v/>
      </c>
      <c r="F15" s="174"/>
      <c r="G15" s="168"/>
      <c r="H15" s="168"/>
      <c r="I15" s="168"/>
      <c r="J15" s="168"/>
      <c r="K15" s="168"/>
      <c r="L15" s="168"/>
      <c r="M15" s="168"/>
      <c r="N15" s="168"/>
      <c r="O15" s="161"/>
      <c r="P15" s="158"/>
    </row>
    <row r="16" spans="1:18" ht="15" customHeight="1" x14ac:dyDescent="0.25">
      <c r="A16" s="37" t="str">
        <f>IF('Teams &amp; HM'!A17="","",'Teams &amp; HM'!A17)</f>
        <v/>
      </c>
      <c r="B16" s="213" t="str">
        <f>IF('Teams &amp; HM'!B17="","",'Teams &amp; HM'!B17)</f>
        <v/>
      </c>
      <c r="C16" s="214"/>
      <c r="D16" s="38" t="str">
        <f>IF('Teams &amp; HM'!F17="","",'Teams &amp; HM'!F17)</f>
        <v/>
      </c>
      <c r="E16" s="39" t="str">
        <f>IF('Teams &amp; HM'!G17="","",'Teams &amp; HM'!G17)</f>
        <v/>
      </c>
      <c r="F16" s="174"/>
      <c r="G16" s="168"/>
      <c r="H16" s="168"/>
      <c r="I16" s="168"/>
      <c r="J16" s="168"/>
      <c r="K16" s="168"/>
      <c r="L16" s="168"/>
      <c r="M16" s="168"/>
      <c r="N16" s="168"/>
      <c r="O16" s="161"/>
      <c r="P16" s="158"/>
    </row>
    <row r="17" spans="1:16" ht="15.75" customHeight="1" thickBot="1" x14ac:dyDescent="0.3">
      <c r="A17" s="40" t="str">
        <f>IF('Teams &amp; HM'!A18="","",'Teams &amp; HM'!A18)</f>
        <v/>
      </c>
      <c r="B17" s="215" t="str">
        <f>IF('Teams &amp; HM'!B18="","",'Teams &amp; HM'!B18)</f>
        <v/>
      </c>
      <c r="C17" s="216"/>
      <c r="D17" s="41" t="str">
        <f>IF('Teams &amp; HM'!F18="","",'Teams &amp; HM'!F18)</f>
        <v/>
      </c>
      <c r="E17" s="42" t="str">
        <f>IF('Teams &amp; HM'!G18="","",'Teams &amp; HM'!G18)</f>
        <v/>
      </c>
      <c r="F17" s="175"/>
      <c r="G17" s="169"/>
      <c r="H17" s="169"/>
      <c r="I17" s="169"/>
      <c r="J17" s="169"/>
      <c r="K17" s="169"/>
      <c r="L17" s="169"/>
      <c r="M17" s="169"/>
      <c r="N17" s="169"/>
      <c r="O17" s="162"/>
      <c r="P17" s="159"/>
    </row>
    <row r="18" spans="1:16" ht="15.75" thickBot="1" x14ac:dyDescent="0.3"/>
    <row r="19" spans="1:16" ht="15" customHeight="1" x14ac:dyDescent="0.25">
      <c r="A19" s="43" t="str">
        <f>IF('Teams &amp; HM'!A20="","",'Teams &amp; HM'!A20)</f>
        <v/>
      </c>
      <c r="B19" s="170" t="str">
        <f>IF('Teams &amp; HM'!C20="","",'Teams &amp; HM'!C20)</f>
        <v/>
      </c>
      <c r="C19" s="171"/>
      <c r="D19" s="172"/>
      <c r="E19" s="44" t="str">
        <f>IF('Teams &amp; HM'!C21="","",'Teams &amp; HM'!C21)</f>
        <v/>
      </c>
      <c r="F19" s="173"/>
      <c r="G19" s="167"/>
      <c r="H19" s="167"/>
      <c r="I19" s="167"/>
      <c r="J19" s="167"/>
      <c r="K19" s="167"/>
      <c r="L19" s="167"/>
      <c r="M19" s="167"/>
      <c r="N19" s="167"/>
      <c r="O19" s="160"/>
      <c r="P19" s="157" t="str">
        <f>IF(E19="","",SUM(F19:O25))</f>
        <v/>
      </c>
    </row>
    <row r="20" spans="1:16" ht="15" customHeight="1" x14ac:dyDescent="0.25">
      <c r="A20" s="33" t="s">
        <v>71</v>
      </c>
      <c r="B20" s="212" t="s">
        <v>70</v>
      </c>
      <c r="C20" s="212"/>
      <c r="D20" s="35" t="s">
        <v>56</v>
      </c>
      <c r="E20" s="36" t="s">
        <v>72</v>
      </c>
      <c r="F20" s="174"/>
      <c r="G20" s="168"/>
      <c r="H20" s="168"/>
      <c r="I20" s="168"/>
      <c r="J20" s="168"/>
      <c r="K20" s="168"/>
      <c r="L20" s="168"/>
      <c r="M20" s="168"/>
      <c r="N20" s="168"/>
      <c r="O20" s="161"/>
      <c r="P20" s="158"/>
    </row>
    <row r="21" spans="1:16" ht="15" customHeight="1" x14ac:dyDescent="0.25">
      <c r="A21" s="37" t="str">
        <f>IF('Teams &amp; HM'!A23="","",'Teams &amp; HM'!A23)</f>
        <v/>
      </c>
      <c r="B21" s="213" t="str">
        <f>IF('Teams &amp; HM'!B23="","",'Teams &amp; HM'!B23)</f>
        <v/>
      </c>
      <c r="C21" s="214"/>
      <c r="D21" s="38" t="str">
        <f>IF('Teams &amp; HM'!F23="","",'Teams &amp; HM'!F23)</f>
        <v/>
      </c>
      <c r="E21" s="39" t="str">
        <f>IF('Teams &amp; HM'!G23="","",'Teams &amp; HM'!G23)</f>
        <v/>
      </c>
      <c r="F21" s="174"/>
      <c r="G21" s="168"/>
      <c r="H21" s="168"/>
      <c r="I21" s="168"/>
      <c r="J21" s="168"/>
      <c r="K21" s="168"/>
      <c r="L21" s="168"/>
      <c r="M21" s="168"/>
      <c r="N21" s="168"/>
      <c r="O21" s="161"/>
      <c r="P21" s="158"/>
    </row>
    <row r="22" spans="1:16" ht="15" customHeight="1" x14ac:dyDescent="0.25">
      <c r="A22" s="37" t="str">
        <f>IF('Teams &amp; HM'!A24="","",'Teams &amp; HM'!A24)</f>
        <v/>
      </c>
      <c r="B22" s="213" t="str">
        <f>IF('Teams &amp; HM'!B24="","",'Teams &amp; HM'!B24)</f>
        <v/>
      </c>
      <c r="C22" s="214"/>
      <c r="D22" s="38" t="str">
        <f>IF('Teams &amp; HM'!F24="","",'Teams &amp; HM'!F24)</f>
        <v/>
      </c>
      <c r="E22" s="39" t="str">
        <f>IF('Teams &amp; HM'!G24="","",'Teams &amp; HM'!G24)</f>
        <v/>
      </c>
      <c r="F22" s="174"/>
      <c r="G22" s="168"/>
      <c r="H22" s="168"/>
      <c r="I22" s="168"/>
      <c r="J22" s="168"/>
      <c r="K22" s="168"/>
      <c r="L22" s="168"/>
      <c r="M22" s="168"/>
      <c r="N22" s="168"/>
      <c r="O22" s="161"/>
      <c r="P22" s="158"/>
    </row>
    <row r="23" spans="1:16" ht="15" customHeight="1" x14ac:dyDescent="0.25">
      <c r="A23" s="37" t="str">
        <f>IF('Teams &amp; HM'!A25="","",'Teams &amp; HM'!A25)</f>
        <v/>
      </c>
      <c r="B23" s="213" t="str">
        <f>IF('Teams &amp; HM'!B25="","",'Teams &amp; HM'!B25)</f>
        <v/>
      </c>
      <c r="C23" s="214"/>
      <c r="D23" s="38" t="str">
        <f>IF('Teams &amp; HM'!F25="","",'Teams &amp; HM'!F25)</f>
        <v/>
      </c>
      <c r="E23" s="39" t="str">
        <f>IF('Teams &amp; HM'!G25="","",'Teams &amp; HM'!G25)</f>
        <v/>
      </c>
      <c r="F23" s="174"/>
      <c r="G23" s="168"/>
      <c r="H23" s="168"/>
      <c r="I23" s="168"/>
      <c r="J23" s="168"/>
      <c r="K23" s="168"/>
      <c r="L23" s="168"/>
      <c r="M23" s="168"/>
      <c r="N23" s="168"/>
      <c r="O23" s="161"/>
      <c r="P23" s="158"/>
    </row>
    <row r="24" spans="1:16" ht="15" customHeight="1" x14ac:dyDescent="0.25">
      <c r="A24" s="37" t="str">
        <f>IF('Teams &amp; HM'!A26="","",'Teams &amp; HM'!A26)</f>
        <v/>
      </c>
      <c r="B24" s="213" t="str">
        <f>IF('Teams &amp; HM'!B26="","",'Teams &amp; HM'!B26)</f>
        <v/>
      </c>
      <c r="C24" s="214"/>
      <c r="D24" s="38" t="str">
        <f>IF('Teams &amp; HM'!F26="","",'Teams &amp; HM'!F26)</f>
        <v/>
      </c>
      <c r="E24" s="39" t="str">
        <f>IF('Teams &amp; HM'!G26="","",'Teams &amp; HM'!G26)</f>
        <v/>
      </c>
      <c r="F24" s="174"/>
      <c r="G24" s="168"/>
      <c r="H24" s="168"/>
      <c r="I24" s="168"/>
      <c r="J24" s="168"/>
      <c r="K24" s="168"/>
      <c r="L24" s="168"/>
      <c r="M24" s="168"/>
      <c r="N24" s="168"/>
      <c r="O24" s="161"/>
      <c r="P24" s="158"/>
    </row>
    <row r="25" spans="1:16" ht="15.75" customHeight="1" thickBot="1" x14ac:dyDescent="0.3">
      <c r="A25" s="40" t="str">
        <f>IF('Teams &amp; HM'!A27="","",'Teams &amp; HM'!A27)</f>
        <v/>
      </c>
      <c r="B25" s="215" t="str">
        <f>IF('Teams &amp; HM'!B27="","",'Teams &amp; HM'!B27)</f>
        <v/>
      </c>
      <c r="C25" s="216"/>
      <c r="D25" s="41" t="str">
        <f>IF('Teams &amp; HM'!F27="","",'Teams &amp; HM'!F27)</f>
        <v/>
      </c>
      <c r="E25" s="42" t="str">
        <f>IF('Teams &amp; HM'!G27="","",'Teams &amp; HM'!G27)</f>
        <v/>
      </c>
      <c r="F25" s="175"/>
      <c r="G25" s="169"/>
      <c r="H25" s="169"/>
      <c r="I25" s="169"/>
      <c r="J25" s="169"/>
      <c r="K25" s="169"/>
      <c r="L25" s="169"/>
      <c r="M25" s="169"/>
      <c r="N25" s="169"/>
      <c r="O25" s="162"/>
      <c r="P25" s="159"/>
    </row>
    <row r="26" spans="1:16" ht="15.75" thickBot="1" x14ac:dyDescent="0.3"/>
    <row r="27" spans="1:16" ht="15" customHeight="1" x14ac:dyDescent="0.25">
      <c r="A27" s="43" t="str">
        <f>IF('Teams &amp; HM'!A29="","",'Teams &amp; HM'!A29)</f>
        <v/>
      </c>
      <c r="B27" s="170" t="str">
        <f>IF('Teams &amp; HM'!C29="","",'Teams &amp; HM'!C29)</f>
        <v/>
      </c>
      <c r="C27" s="171"/>
      <c r="D27" s="172"/>
      <c r="E27" s="44" t="str">
        <f>IF('Teams &amp; HM'!C30="","",'Teams &amp; HM'!C30)</f>
        <v/>
      </c>
      <c r="F27" s="173"/>
      <c r="G27" s="167"/>
      <c r="H27" s="167"/>
      <c r="I27" s="167"/>
      <c r="J27" s="167"/>
      <c r="K27" s="167"/>
      <c r="L27" s="167"/>
      <c r="M27" s="167"/>
      <c r="N27" s="167"/>
      <c r="O27" s="160"/>
      <c r="P27" s="157" t="str">
        <f>IF(E27="","",SUM(F27:O33))</f>
        <v/>
      </c>
    </row>
    <row r="28" spans="1:16" ht="15" customHeight="1" x14ac:dyDescent="0.25">
      <c r="A28" s="33" t="s">
        <v>71</v>
      </c>
      <c r="B28" s="212" t="s">
        <v>70</v>
      </c>
      <c r="C28" s="212"/>
      <c r="D28" s="35" t="s">
        <v>56</v>
      </c>
      <c r="E28" s="36" t="s">
        <v>72</v>
      </c>
      <c r="F28" s="174"/>
      <c r="G28" s="168"/>
      <c r="H28" s="168"/>
      <c r="I28" s="168"/>
      <c r="J28" s="168"/>
      <c r="K28" s="168"/>
      <c r="L28" s="168"/>
      <c r="M28" s="168"/>
      <c r="N28" s="168"/>
      <c r="O28" s="161"/>
      <c r="P28" s="158"/>
    </row>
    <row r="29" spans="1:16" ht="15" customHeight="1" x14ac:dyDescent="0.25">
      <c r="A29" s="37" t="str">
        <f>IF('Teams &amp; HM'!A32="","",'Teams &amp; HM'!A32)</f>
        <v/>
      </c>
      <c r="B29" s="213" t="str">
        <f>IF('Teams &amp; HM'!B32="","",'Teams &amp; HM'!B32)</f>
        <v/>
      </c>
      <c r="C29" s="214"/>
      <c r="D29" s="38" t="str">
        <f>IF('Teams &amp; HM'!F32="","",'Teams &amp; HM'!F32)</f>
        <v/>
      </c>
      <c r="E29" s="39" t="str">
        <f>IF('Teams &amp; HM'!G32="","",'Teams &amp; HM'!G32)</f>
        <v/>
      </c>
      <c r="F29" s="174"/>
      <c r="G29" s="168"/>
      <c r="H29" s="168"/>
      <c r="I29" s="168"/>
      <c r="J29" s="168"/>
      <c r="K29" s="168"/>
      <c r="L29" s="168"/>
      <c r="M29" s="168"/>
      <c r="N29" s="168"/>
      <c r="O29" s="161"/>
      <c r="P29" s="158"/>
    </row>
    <row r="30" spans="1:16" ht="15" customHeight="1" x14ac:dyDescent="0.25">
      <c r="A30" s="37" t="str">
        <f>IF('Teams &amp; HM'!A33="","",'Teams &amp; HM'!A33)</f>
        <v/>
      </c>
      <c r="B30" s="213" t="str">
        <f>IF('Teams &amp; HM'!B33="","",'Teams &amp; HM'!B33)</f>
        <v/>
      </c>
      <c r="C30" s="214"/>
      <c r="D30" s="38" t="str">
        <f>IF('Teams &amp; HM'!F33="","",'Teams &amp; HM'!F33)</f>
        <v/>
      </c>
      <c r="E30" s="39" t="str">
        <f>IF('Teams &amp; HM'!G33="","",'Teams &amp; HM'!G33)</f>
        <v/>
      </c>
      <c r="F30" s="174"/>
      <c r="G30" s="168"/>
      <c r="H30" s="168"/>
      <c r="I30" s="168"/>
      <c r="J30" s="168"/>
      <c r="K30" s="168"/>
      <c r="L30" s="168"/>
      <c r="M30" s="168"/>
      <c r="N30" s="168"/>
      <c r="O30" s="161"/>
      <c r="P30" s="158"/>
    </row>
    <row r="31" spans="1:16" ht="15" customHeight="1" x14ac:dyDescent="0.25">
      <c r="A31" s="37" t="str">
        <f>IF('Teams &amp; HM'!A34="","",'Teams &amp; HM'!A34)</f>
        <v/>
      </c>
      <c r="B31" s="213" t="str">
        <f>IF('Teams &amp; HM'!B34="","",'Teams &amp; HM'!B34)</f>
        <v/>
      </c>
      <c r="C31" s="214"/>
      <c r="D31" s="38" t="str">
        <f>IF('Teams &amp; HM'!F34="","",'Teams &amp; HM'!F34)</f>
        <v/>
      </c>
      <c r="E31" s="39" t="str">
        <f>IF('Teams &amp; HM'!G34="","",'Teams &amp; HM'!G34)</f>
        <v/>
      </c>
      <c r="F31" s="174"/>
      <c r="G31" s="168"/>
      <c r="H31" s="168"/>
      <c r="I31" s="168"/>
      <c r="J31" s="168"/>
      <c r="K31" s="168"/>
      <c r="L31" s="168"/>
      <c r="M31" s="168"/>
      <c r="N31" s="168"/>
      <c r="O31" s="161"/>
      <c r="P31" s="158"/>
    </row>
    <row r="32" spans="1:16" ht="15" customHeight="1" x14ac:dyDescent="0.25">
      <c r="A32" s="37" t="str">
        <f>IF('Teams &amp; HM'!A35="","",'Teams &amp; HM'!A35)</f>
        <v/>
      </c>
      <c r="B32" s="213" t="str">
        <f>IF('Teams &amp; HM'!B35="","",'Teams &amp; HM'!B35)</f>
        <v/>
      </c>
      <c r="C32" s="214"/>
      <c r="D32" s="38" t="str">
        <f>IF('Teams &amp; HM'!F35="","",'Teams &amp; HM'!F35)</f>
        <v/>
      </c>
      <c r="E32" s="39" t="str">
        <f>IF('Teams &amp; HM'!G35="","",'Teams &amp; HM'!G35)</f>
        <v/>
      </c>
      <c r="F32" s="174"/>
      <c r="G32" s="168"/>
      <c r="H32" s="168"/>
      <c r="I32" s="168"/>
      <c r="J32" s="168"/>
      <c r="K32" s="168"/>
      <c r="L32" s="168"/>
      <c r="M32" s="168"/>
      <c r="N32" s="168"/>
      <c r="O32" s="161"/>
      <c r="P32" s="158"/>
    </row>
    <row r="33" spans="1:16" ht="15.75" customHeight="1" thickBot="1" x14ac:dyDescent="0.3">
      <c r="A33" s="40" t="str">
        <f>IF('Teams &amp; HM'!A36="","",'Teams &amp; HM'!A36)</f>
        <v/>
      </c>
      <c r="B33" s="215" t="str">
        <f>IF('Teams &amp; HM'!B36="","",'Teams &amp; HM'!B36)</f>
        <v/>
      </c>
      <c r="C33" s="216"/>
      <c r="D33" s="41" t="str">
        <f>IF('Teams &amp; HM'!F36="","",'Teams &amp; HM'!F36)</f>
        <v/>
      </c>
      <c r="E33" s="42" t="str">
        <f>IF('Teams &amp; HM'!G36="","",'Teams &amp; HM'!G36)</f>
        <v/>
      </c>
      <c r="F33" s="175"/>
      <c r="G33" s="169"/>
      <c r="H33" s="169"/>
      <c r="I33" s="169"/>
      <c r="J33" s="169"/>
      <c r="K33" s="169"/>
      <c r="L33" s="169"/>
      <c r="M33" s="169"/>
      <c r="N33" s="169"/>
      <c r="O33" s="162"/>
      <c r="P33" s="159"/>
    </row>
    <row r="34" spans="1:16" ht="15.75" thickBot="1" x14ac:dyDescent="0.3"/>
    <row r="35" spans="1:16" ht="15" customHeight="1" x14ac:dyDescent="0.25">
      <c r="A35" s="43" t="str">
        <f>IF('Teams &amp; HM'!A38="","",'Teams &amp; HM'!A38)</f>
        <v/>
      </c>
      <c r="B35" s="170" t="str">
        <f>IF('Teams &amp; HM'!C38="","",'Teams &amp; HM'!C38)</f>
        <v/>
      </c>
      <c r="C35" s="171"/>
      <c r="D35" s="172"/>
      <c r="E35" s="44" t="str">
        <f>IF('Teams &amp; HM'!C39="","",'Teams &amp; HM'!C39)</f>
        <v/>
      </c>
      <c r="F35" s="173"/>
      <c r="G35" s="167"/>
      <c r="H35" s="167"/>
      <c r="I35" s="167"/>
      <c r="J35" s="167"/>
      <c r="K35" s="167"/>
      <c r="L35" s="167"/>
      <c r="M35" s="167"/>
      <c r="N35" s="167"/>
      <c r="O35" s="160"/>
      <c r="P35" s="157" t="str">
        <f>IF(E35="","",SUM(F35:O41))</f>
        <v/>
      </c>
    </row>
    <row r="36" spans="1:16" ht="15" customHeight="1" x14ac:dyDescent="0.25">
      <c r="A36" s="33" t="s">
        <v>71</v>
      </c>
      <c r="B36" s="212" t="s">
        <v>70</v>
      </c>
      <c r="C36" s="212"/>
      <c r="D36" s="35" t="s">
        <v>56</v>
      </c>
      <c r="E36" s="36" t="s">
        <v>72</v>
      </c>
      <c r="F36" s="174"/>
      <c r="G36" s="168"/>
      <c r="H36" s="168"/>
      <c r="I36" s="168"/>
      <c r="J36" s="168"/>
      <c r="K36" s="168"/>
      <c r="L36" s="168"/>
      <c r="M36" s="168"/>
      <c r="N36" s="168"/>
      <c r="O36" s="161"/>
      <c r="P36" s="158"/>
    </row>
    <row r="37" spans="1:16" ht="15" customHeight="1" x14ac:dyDescent="0.25">
      <c r="A37" s="37" t="str">
        <f>IF('Teams &amp; HM'!A41="","",'Teams &amp; HM'!A41)</f>
        <v/>
      </c>
      <c r="B37" s="213" t="str">
        <f>IF('Teams &amp; HM'!B41="","",'Teams &amp; HM'!B41)</f>
        <v/>
      </c>
      <c r="C37" s="214"/>
      <c r="D37" s="38" t="str">
        <f>IF('Teams &amp; HM'!F41="","",'Teams &amp; HM'!F41)</f>
        <v/>
      </c>
      <c r="E37" s="39" t="str">
        <f>IF('Teams &amp; HM'!G41="","",'Teams &amp; HM'!G41)</f>
        <v/>
      </c>
      <c r="F37" s="174"/>
      <c r="G37" s="168"/>
      <c r="H37" s="168"/>
      <c r="I37" s="168"/>
      <c r="J37" s="168"/>
      <c r="K37" s="168"/>
      <c r="L37" s="168"/>
      <c r="M37" s="168"/>
      <c r="N37" s="168"/>
      <c r="O37" s="161"/>
      <c r="P37" s="158"/>
    </row>
    <row r="38" spans="1:16" ht="15" customHeight="1" x14ac:dyDescent="0.25">
      <c r="A38" s="37" t="str">
        <f>IF('Teams &amp; HM'!A42="","",'Teams &amp; HM'!A42)</f>
        <v/>
      </c>
      <c r="B38" s="213" t="str">
        <f>IF('Teams &amp; HM'!B42="","",'Teams &amp; HM'!B42)</f>
        <v/>
      </c>
      <c r="C38" s="214"/>
      <c r="D38" s="38" t="str">
        <f>IF('Teams &amp; HM'!F42="","",'Teams &amp; HM'!F42)</f>
        <v/>
      </c>
      <c r="E38" s="39" t="str">
        <f>IF('Teams &amp; HM'!G42="","",'Teams &amp; HM'!G42)</f>
        <v/>
      </c>
      <c r="F38" s="174"/>
      <c r="G38" s="168"/>
      <c r="H38" s="168"/>
      <c r="I38" s="168"/>
      <c r="J38" s="168"/>
      <c r="K38" s="168"/>
      <c r="L38" s="168"/>
      <c r="M38" s="168"/>
      <c r="N38" s="168"/>
      <c r="O38" s="161"/>
      <c r="P38" s="158"/>
    </row>
    <row r="39" spans="1:16" ht="15" customHeight="1" x14ac:dyDescent="0.25">
      <c r="A39" s="37" t="str">
        <f>IF('Teams &amp; HM'!A43="","",'Teams &amp; HM'!A43)</f>
        <v/>
      </c>
      <c r="B39" s="213" t="str">
        <f>IF('Teams &amp; HM'!B43="","",'Teams &amp; HM'!B43)</f>
        <v/>
      </c>
      <c r="C39" s="214"/>
      <c r="D39" s="38" t="str">
        <f>IF('Teams &amp; HM'!F43="","",'Teams &amp; HM'!F43)</f>
        <v/>
      </c>
      <c r="E39" s="39" t="str">
        <f>IF('Teams &amp; HM'!G43="","",'Teams &amp; HM'!G43)</f>
        <v/>
      </c>
      <c r="F39" s="174"/>
      <c r="G39" s="168"/>
      <c r="H39" s="168"/>
      <c r="I39" s="168"/>
      <c r="J39" s="168"/>
      <c r="K39" s="168"/>
      <c r="L39" s="168"/>
      <c r="M39" s="168"/>
      <c r="N39" s="168"/>
      <c r="O39" s="161"/>
      <c r="P39" s="158"/>
    </row>
    <row r="40" spans="1:16" ht="15" customHeight="1" x14ac:dyDescent="0.25">
      <c r="A40" s="37" t="str">
        <f>IF('Teams &amp; HM'!A44="","",'Teams &amp; HM'!A44)</f>
        <v/>
      </c>
      <c r="B40" s="213" t="str">
        <f>IF('Teams &amp; HM'!B44="","",'Teams &amp; HM'!B44)</f>
        <v/>
      </c>
      <c r="C40" s="214"/>
      <c r="D40" s="38" t="str">
        <f>IF('Teams &amp; HM'!F44="","",'Teams &amp; HM'!F44)</f>
        <v/>
      </c>
      <c r="E40" s="39" t="str">
        <f>IF('Teams &amp; HM'!G44="","",'Teams &amp; HM'!G44)</f>
        <v/>
      </c>
      <c r="F40" s="174"/>
      <c r="G40" s="168"/>
      <c r="H40" s="168"/>
      <c r="I40" s="168"/>
      <c r="J40" s="168"/>
      <c r="K40" s="168"/>
      <c r="L40" s="168"/>
      <c r="M40" s="168"/>
      <c r="N40" s="168"/>
      <c r="O40" s="161"/>
      <c r="P40" s="158"/>
    </row>
    <row r="41" spans="1:16" ht="15.75" customHeight="1" thickBot="1" x14ac:dyDescent="0.3">
      <c r="A41" s="40" t="str">
        <f>IF('Teams &amp; HM'!A45="","",'Teams &amp; HM'!A45)</f>
        <v/>
      </c>
      <c r="B41" s="215" t="str">
        <f>IF('Teams &amp; HM'!B45="","",'Teams &amp; HM'!B45)</f>
        <v/>
      </c>
      <c r="C41" s="216"/>
      <c r="D41" s="41" t="str">
        <f>IF('Teams &amp; HM'!F45="","",'Teams &amp; HM'!F45)</f>
        <v/>
      </c>
      <c r="E41" s="42" t="str">
        <f>IF('Teams &amp; HM'!G45="","",'Teams &amp; HM'!G45)</f>
        <v/>
      </c>
      <c r="F41" s="175"/>
      <c r="G41" s="169"/>
      <c r="H41" s="169"/>
      <c r="I41" s="169"/>
      <c r="J41" s="169"/>
      <c r="K41" s="169"/>
      <c r="L41" s="169"/>
      <c r="M41" s="169"/>
      <c r="N41" s="169"/>
      <c r="O41" s="162"/>
      <c r="P41" s="159"/>
    </row>
    <row r="42" spans="1:16" ht="15.75" thickBot="1" x14ac:dyDescent="0.3"/>
    <row r="43" spans="1:16" ht="15" customHeight="1" x14ac:dyDescent="0.25">
      <c r="A43" s="43" t="str">
        <f>IF('Teams &amp; HM'!A47="","",'Teams &amp; HM'!A47)</f>
        <v/>
      </c>
      <c r="B43" s="170" t="str">
        <f>IF('Teams &amp; HM'!C47="","",'Teams &amp; HM'!C47)</f>
        <v/>
      </c>
      <c r="C43" s="171"/>
      <c r="D43" s="172"/>
      <c r="E43" s="44" t="str">
        <f>IF('Teams &amp; HM'!C48="","",'Teams &amp; HM'!C48)</f>
        <v/>
      </c>
      <c r="F43" s="173"/>
      <c r="G43" s="167"/>
      <c r="H43" s="167"/>
      <c r="I43" s="167"/>
      <c r="J43" s="167"/>
      <c r="K43" s="167"/>
      <c r="L43" s="167"/>
      <c r="M43" s="167"/>
      <c r="N43" s="167"/>
      <c r="O43" s="160"/>
      <c r="P43" s="157" t="str">
        <f>IF(E43="","",SUM(F43:O49))</f>
        <v/>
      </c>
    </row>
    <row r="44" spans="1:16" ht="15" customHeight="1" x14ac:dyDescent="0.25">
      <c r="A44" s="33" t="s">
        <v>71</v>
      </c>
      <c r="B44" s="212" t="s">
        <v>70</v>
      </c>
      <c r="C44" s="212"/>
      <c r="D44" s="35" t="s">
        <v>56</v>
      </c>
      <c r="E44" s="36" t="s">
        <v>72</v>
      </c>
      <c r="F44" s="174"/>
      <c r="G44" s="168"/>
      <c r="H44" s="168"/>
      <c r="I44" s="168"/>
      <c r="J44" s="168"/>
      <c r="K44" s="168"/>
      <c r="L44" s="168"/>
      <c r="M44" s="168"/>
      <c r="N44" s="168"/>
      <c r="O44" s="161"/>
      <c r="P44" s="158"/>
    </row>
    <row r="45" spans="1:16" ht="15" customHeight="1" x14ac:dyDescent="0.25">
      <c r="A45" s="37" t="str">
        <f>IF('Teams &amp; HM'!A50="","",'Teams &amp; HM'!A50)</f>
        <v/>
      </c>
      <c r="B45" s="213" t="str">
        <f>IF('Teams &amp; HM'!B50="","",'Teams &amp; HM'!B50)</f>
        <v/>
      </c>
      <c r="C45" s="214"/>
      <c r="D45" s="38" t="str">
        <f>IF('Teams &amp; HM'!F50="","",'Teams &amp; HM'!F50)</f>
        <v/>
      </c>
      <c r="E45" s="39" t="str">
        <f>IF('Teams &amp; HM'!G50="","",'Teams &amp; HM'!G50)</f>
        <v/>
      </c>
      <c r="F45" s="174"/>
      <c r="G45" s="168"/>
      <c r="H45" s="168"/>
      <c r="I45" s="168"/>
      <c r="J45" s="168"/>
      <c r="K45" s="168"/>
      <c r="L45" s="168"/>
      <c r="M45" s="168"/>
      <c r="N45" s="168"/>
      <c r="O45" s="161"/>
      <c r="P45" s="158"/>
    </row>
    <row r="46" spans="1:16" ht="15" customHeight="1" x14ac:dyDescent="0.25">
      <c r="A46" s="37" t="str">
        <f>IF('Teams &amp; HM'!A51="","",'Teams &amp; HM'!A51)</f>
        <v/>
      </c>
      <c r="B46" s="213" t="str">
        <f>IF('Teams &amp; HM'!B51="","",'Teams &amp; HM'!B51)</f>
        <v/>
      </c>
      <c r="C46" s="214"/>
      <c r="D46" s="38" t="str">
        <f>IF('Teams &amp; HM'!F51="","",'Teams &amp; HM'!F51)</f>
        <v/>
      </c>
      <c r="E46" s="39" t="str">
        <f>IF('Teams &amp; HM'!G51="","",'Teams &amp; HM'!G51)</f>
        <v/>
      </c>
      <c r="F46" s="174"/>
      <c r="G46" s="168"/>
      <c r="H46" s="168"/>
      <c r="I46" s="168"/>
      <c r="J46" s="168"/>
      <c r="K46" s="168"/>
      <c r="L46" s="168"/>
      <c r="M46" s="168"/>
      <c r="N46" s="168"/>
      <c r="O46" s="161"/>
      <c r="P46" s="158"/>
    </row>
    <row r="47" spans="1:16" ht="15" customHeight="1" x14ac:dyDescent="0.25">
      <c r="A47" s="37" t="str">
        <f>IF('Teams &amp; HM'!A52="","",'Teams &amp; HM'!A52)</f>
        <v/>
      </c>
      <c r="B47" s="213" t="str">
        <f>IF('Teams &amp; HM'!B52="","",'Teams &amp; HM'!B52)</f>
        <v/>
      </c>
      <c r="C47" s="214"/>
      <c r="D47" s="38" t="str">
        <f>IF('Teams &amp; HM'!F52="","",'Teams &amp; HM'!F52)</f>
        <v/>
      </c>
      <c r="E47" s="39" t="str">
        <f>IF('Teams &amp; HM'!G52="","",'Teams &amp; HM'!G52)</f>
        <v/>
      </c>
      <c r="F47" s="174"/>
      <c r="G47" s="168"/>
      <c r="H47" s="168"/>
      <c r="I47" s="168"/>
      <c r="J47" s="168"/>
      <c r="K47" s="168"/>
      <c r="L47" s="168"/>
      <c r="M47" s="168"/>
      <c r="N47" s="168"/>
      <c r="O47" s="161"/>
      <c r="P47" s="158"/>
    </row>
    <row r="48" spans="1:16" ht="15" customHeight="1" x14ac:dyDescent="0.25">
      <c r="A48" s="37" t="str">
        <f>IF('Teams &amp; HM'!A53="","",'Teams &amp; HM'!A53)</f>
        <v/>
      </c>
      <c r="B48" s="213" t="str">
        <f>IF('Teams &amp; HM'!B53="","",'Teams &amp; HM'!B53)</f>
        <v/>
      </c>
      <c r="C48" s="214"/>
      <c r="D48" s="38" t="str">
        <f>IF('Teams &amp; HM'!F53="","",'Teams &amp; HM'!F53)</f>
        <v/>
      </c>
      <c r="E48" s="39" t="str">
        <f>IF('Teams &amp; HM'!G53="","",'Teams &amp; HM'!G53)</f>
        <v/>
      </c>
      <c r="F48" s="174"/>
      <c r="G48" s="168"/>
      <c r="H48" s="168"/>
      <c r="I48" s="168"/>
      <c r="J48" s="168"/>
      <c r="K48" s="168"/>
      <c r="L48" s="168"/>
      <c r="M48" s="168"/>
      <c r="N48" s="168"/>
      <c r="O48" s="161"/>
      <c r="P48" s="158"/>
    </row>
    <row r="49" spans="1:16" ht="15.75" customHeight="1" thickBot="1" x14ac:dyDescent="0.3">
      <c r="A49" s="40" t="str">
        <f>IF('Teams &amp; HM'!A54="","",'Teams &amp; HM'!A54)</f>
        <v/>
      </c>
      <c r="B49" s="215" t="str">
        <f>IF('Teams &amp; HM'!B54="","",'Teams &amp; HM'!B54)</f>
        <v/>
      </c>
      <c r="C49" s="216"/>
      <c r="D49" s="41" t="str">
        <f>IF('Teams &amp; HM'!F54="","",'Teams &amp; HM'!F54)</f>
        <v/>
      </c>
      <c r="E49" s="42" t="str">
        <f>IF('Teams &amp; HM'!G54="","",'Teams &amp; HM'!G54)</f>
        <v/>
      </c>
      <c r="F49" s="175"/>
      <c r="G49" s="169"/>
      <c r="H49" s="169"/>
      <c r="I49" s="169"/>
      <c r="J49" s="169"/>
      <c r="K49" s="169"/>
      <c r="L49" s="169"/>
      <c r="M49" s="169"/>
      <c r="N49" s="169"/>
      <c r="O49" s="162"/>
      <c r="P49" s="159"/>
    </row>
    <row r="50" spans="1:16" ht="15.75" thickBot="1" x14ac:dyDescent="0.3"/>
    <row r="51" spans="1:16" ht="15" customHeight="1" x14ac:dyDescent="0.25">
      <c r="A51" s="43" t="str">
        <f>IF('Teams &amp; HM'!A56="","",'Teams &amp; HM'!A56)</f>
        <v/>
      </c>
      <c r="B51" s="170" t="str">
        <f>IF('Teams &amp; HM'!C56="","",'Teams &amp; HM'!C56)</f>
        <v/>
      </c>
      <c r="C51" s="171"/>
      <c r="D51" s="172"/>
      <c r="E51" s="44" t="str">
        <f>IF('Teams &amp; HM'!C57="","",'Teams &amp; HM'!C57)</f>
        <v/>
      </c>
      <c r="F51" s="173"/>
      <c r="G51" s="167"/>
      <c r="H51" s="167"/>
      <c r="I51" s="167"/>
      <c r="J51" s="167"/>
      <c r="K51" s="167"/>
      <c r="L51" s="167"/>
      <c r="M51" s="167"/>
      <c r="N51" s="167"/>
      <c r="O51" s="160"/>
      <c r="P51" s="157" t="str">
        <f>IF(E51="","",SUM(F51:O57))</f>
        <v/>
      </c>
    </row>
    <row r="52" spans="1:16" ht="15" customHeight="1" x14ac:dyDescent="0.25">
      <c r="A52" s="33" t="s">
        <v>71</v>
      </c>
      <c r="B52" s="212" t="s">
        <v>70</v>
      </c>
      <c r="C52" s="212"/>
      <c r="D52" s="35" t="s">
        <v>56</v>
      </c>
      <c r="E52" s="36" t="s">
        <v>72</v>
      </c>
      <c r="F52" s="174"/>
      <c r="G52" s="168"/>
      <c r="H52" s="168"/>
      <c r="I52" s="168"/>
      <c r="J52" s="168"/>
      <c r="K52" s="168"/>
      <c r="L52" s="168"/>
      <c r="M52" s="168"/>
      <c r="N52" s="168"/>
      <c r="O52" s="161"/>
      <c r="P52" s="158"/>
    </row>
    <row r="53" spans="1:16" ht="15" customHeight="1" x14ac:dyDescent="0.25">
      <c r="A53" s="37" t="str">
        <f>IF('Teams &amp; HM'!A59="","",'Teams &amp; HM'!A59)</f>
        <v/>
      </c>
      <c r="B53" s="213" t="str">
        <f>IF('Teams &amp; HM'!B59="","",'Teams &amp; HM'!B59)</f>
        <v/>
      </c>
      <c r="C53" s="214"/>
      <c r="D53" s="38" t="str">
        <f>IF('Teams &amp; HM'!F59="","",'Teams &amp; HM'!F59)</f>
        <v/>
      </c>
      <c r="E53" s="39" t="str">
        <f>IF('Teams &amp; HM'!G59="","",'Teams &amp; HM'!G59)</f>
        <v/>
      </c>
      <c r="F53" s="174"/>
      <c r="G53" s="168"/>
      <c r="H53" s="168"/>
      <c r="I53" s="168"/>
      <c r="J53" s="168"/>
      <c r="K53" s="168"/>
      <c r="L53" s="168"/>
      <c r="M53" s="168"/>
      <c r="N53" s="168"/>
      <c r="O53" s="161"/>
      <c r="P53" s="158"/>
    </row>
    <row r="54" spans="1:16" ht="15" customHeight="1" x14ac:dyDescent="0.25">
      <c r="A54" s="37" t="str">
        <f>IF('Teams &amp; HM'!A60="","",'Teams &amp; HM'!A60)</f>
        <v/>
      </c>
      <c r="B54" s="213" t="str">
        <f>IF('Teams &amp; HM'!B60="","",'Teams &amp; HM'!B60)</f>
        <v/>
      </c>
      <c r="C54" s="214"/>
      <c r="D54" s="38" t="str">
        <f>IF('Teams &amp; HM'!F60="","",'Teams &amp; HM'!F60)</f>
        <v/>
      </c>
      <c r="E54" s="39" t="str">
        <f>IF('Teams &amp; HM'!G60="","",'Teams &amp; HM'!G60)</f>
        <v/>
      </c>
      <c r="F54" s="174"/>
      <c r="G54" s="168"/>
      <c r="H54" s="168"/>
      <c r="I54" s="168"/>
      <c r="J54" s="168"/>
      <c r="K54" s="168"/>
      <c r="L54" s="168"/>
      <c r="M54" s="168"/>
      <c r="N54" s="168"/>
      <c r="O54" s="161"/>
      <c r="P54" s="158"/>
    </row>
    <row r="55" spans="1:16" ht="15" customHeight="1" x14ac:dyDescent="0.25">
      <c r="A55" s="37" t="str">
        <f>IF('Teams &amp; HM'!A61="","",'Teams &amp; HM'!A61)</f>
        <v/>
      </c>
      <c r="B55" s="213" t="str">
        <f>IF('Teams &amp; HM'!B61="","",'Teams &amp; HM'!B61)</f>
        <v/>
      </c>
      <c r="C55" s="214"/>
      <c r="D55" s="38" t="str">
        <f>IF('Teams &amp; HM'!F61="","",'Teams &amp; HM'!F61)</f>
        <v/>
      </c>
      <c r="E55" s="39" t="str">
        <f>IF('Teams &amp; HM'!G61="","",'Teams &amp; HM'!G61)</f>
        <v/>
      </c>
      <c r="F55" s="174"/>
      <c r="G55" s="168"/>
      <c r="H55" s="168"/>
      <c r="I55" s="168"/>
      <c r="J55" s="168"/>
      <c r="K55" s="168"/>
      <c r="L55" s="168"/>
      <c r="M55" s="168"/>
      <c r="N55" s="168"/>
      <c r="O55" s="161"/>
      <c r="P55" s="158"/>
    </row>
    <row r="56" spans="1:16" ht="15" customHeight="1" x14ac:dyDescent="0.25">
      <c r="A56" s="37" t="str">
        <f>IF('Teams &amp; HM'!A62="","",'Teams &amp; HM'!A62)</f>
        <v/>
      </c>
      <c r="B56" s="213" t="str">
        <f>IF('Teams &amp; HM'!B62="","",'Teams &amp; HM'!B62)</f>
        <v/>
      </c>
      <c r="C56" s="214"/>
      <c r="D56" s="38" t="str">
        <f>IF('Teams &amp; HM'!F62="","",'Teams &amp; HM'!F62)</f>
        <v/>
      </c>
      <c r="E56" s="39" t="str">
        <f>IF('Teams &amp; HM'!G62="","",'Teams &amp; HM'!G62)</f>
        <v/>
      </c>
      <c r="F56" s="174"/>
      <c r="G56" s="168"/>
      <c r="H56" s="168"/>
      <c r="I56" s="168"/>
      <c r="J56" s="168"/>
      <c r="K56" s="168"/>
      <c r="L56" s="168"/>
      <c r="M56" s="168"/>
      <c r="N56" s="168"/>
      <c r="O56" s="161"/>
      <c r="P56" s="158"/>
    </row>
    <row r="57" spans="1:16" ht="15.75" customHeight="1" thickBot="1" x14ac:dyDescent="0.3">
      <c r="A57" s="40" t="str">
        <f>IF('Teams &amp; HM'!A63="","",'Teams &amp; HM'!A63)</f>
        <v/>
      </c>
      <c r="B57" s="215" t="str">
        <f>IF('Teams &amp; HM'!B63="","",'Teams &amp; HM'!B63)</f>
        <v/>
      </c>
      <c r="C57" s="216"/>
      <c r="D57" s="41" t="str">
        <f>IF('Teams &amp; HM'!F63="","",'Teams &amp; HM'!F63)</f>
        <v/>
      </c>
      <c r="E57" s="42" t="str">
        <f>IF('Teams &amp; HM'!G63="","",'Teams &amp; HM'!G63)</f>
        <v/>
      </c>
      <c r="F57" s="175"/>
      <c r="G57" s="169"/>
      <c r="H57" s="169"/>
      <c r="I57" s="169"/>
      <c r="J57" s="169"/>
      <c r="K57" s="169"/>
      <c r="L57" s="169"/>
      <c r="M57" s="169"/>
      <c r="N57" s="169"/>
      <c r="O57" s="162"/>
      <c r="P57" s="159"/>
    </row>
    <row r="58" spans="1:16" ht="15.75" thickBot="1" x14ac:dyDescent="0.3"/>
    <row r="59" spans="1:16" ht="15" customHeight="1" x14ac:dyDescent="0.25">
      <c r="A59" s="43" t="str">
        <f>IF('Teams &amp; HM'!A65="","",'Teams &amp; HM'!A65)</f>
        <v/>
      </c>
      <c r="B59" s="170" t="str">
        <f>IF('Teams &amp; HM'!C65="","",'Teams &amp; HM'!C65)</f>
        <v/>
      </c>
      <c r="C59" s="171"/>
      <c r="D59" s="172"/>
      <c r="E59" s="44" t="str">
        <f>IF('Teams &amp; HM'!C66="","",'Teams &amp; HM'!C66)</f>
        <v/>
      </c>
      <c r="F59" s="173"/>
      <c r="G59" s="167"/>
      <c r="H59" s="167"/>
      <c r="I59" s="167"/>
      <c r="J59" s="167"/>
      <c r="K59" s="167"/>
      <c r="L59" s="167"/>
      <c r="M59" s="167"/>
      <c r="N59" s="167"/>
      <c r="O59" s="160"/>
      <c r="P59" s="157" t="str">
        <f>IF(E59="","",SUM(F59:O65))</f>
        <v/>
      </c>
    </row>
    <row r="60" spans="1:16" ht="15" customHeight="1" x14ac:dyDescent="0.25">
      <c r="A60" s="33" t="s">
        <v>71</v>
      </c>
      <c r="B60" s="212" t="s">
        <v>70</v>
      </c>
      <c r="C60" s="212"/>
      <c r="D60" s="35" t="s">
        <v>56</v>
      </c>
      <c r="E60" s="36" t="s">
        <v>72</v>
      </c>
      <c r="F60" s="174"/>
      <c r="G60" s="168"/>
      <c r="H60" s="168"/>
      <c r="I60" s="168"/>
      <c r="J60" s="168"/>
      <c r="K60" s="168"/>
      <c r="L60" s="168"/>
      <c r="M60" s="168"/>
      <c r="N60" s="168"/>
      <c r="O60" s="161"/>
      <c r="P60" s="158"/>
    </row>
    <row r="61" spans="1:16" ht="15" customHeight="1" x14ac:dyDescent="0.25">
      <c r="A61" s="37" t="str">
        <f>IF('Teams &amp; HM'!A68="","",'Teams &amp; HM'!A68)</f>
        <v/>
      </c>
      <c r="B61" s="213" t="str">
        <f>IF('Teams &amp; HM'!B68="","",'Teams &amp; HM'!B68)</f>
        <v/>
      </c>
      <c r="C61" s="214"/>
      <c r="D61" s="38" t="str">
        <f>IF('Teams &amp; HM'!F68="","",'Teams &amp; HM'!F68)</f>
        <v/>
      </c>
      <c r="E61" s="39" t="str">
        <f>IF('Teams &amp; HM'!G68="","",'Teams &amp; HM'!G68)</f>
        <v/>
      </c>
      <c r="F61" s="174"/>
      <c r="G61" s="168"/>
      <c r="H61" s="168"/>
      <c r="I61" s="168"/>
      <c r="J61" s="168"/>
      <c r="K61" s="168"/>
      <c r="L61" s="168"/>
      <c r="M61" s="168"/>
      <c r="N61" s="168"/>
      <c r="O61" s="161"/>
      <c r="P61" s="158"/>
    </row>
    <row r="62" spans="1:16" ht="15" customHeight="1" x14ac:dyDescent="0.25">
      <c r="A62" s="37" t="str">
        <f>IF('Teams &amp; HM'!A69="","",'Teams &amp; HM'!A69)</f>
        <v/>
      </c>
      <c r="B62" s="213" t="str">
        <f>IF('Teams &amp; HM'!B69="","",'Teams &amp; HM'!B69)</f>
        <v/>
      </c>
      <c r="C62" s="214"/>
      <c r="D62" s="38" t="str">
        <f>IF('Teams &amp; HM'!F69="","",'Teams &amp; HM'!F69)</f>
        <v/>
      </c>
      <c r="E62" s="39" t="str">
        <f>IF('Teams &amp; HM'!G69="","",'Teams &amp; HM'!G69)</f>
        <v/>
      </c>
      <c r="F62" s="174"/>
      <c r="G62" s="168"/>
      <c r="H62" s="168"/>
      <c r="I62" s="168"/>
      <c r="J62" s="168"/>
      <c r="K62" s="168"/>
      <c r="L62" s="168"/>
      <c r="M62" s="168"/>
      <c r="N62" s="168"/>
      <c r="O62" s="161"/>
      <c r="P62" s="158"/>
    </row>
    <row r="63" spans="1:16" ht="15" customHeight="1" x14ac:dyDescent="0.25">
      <c r="A63" s="37" t="str">
        <f>IF('Teams &amp; HM'!A70="","",'Teams &amp; HM'!A70)</f>
        <v/>
      </c>
      <c r="B63" s="213" t="str">
        <f>IF('Teams &amp; HM'!B70="","",'Teams &amp; HM'!B70)</f>
        <v/>
      </c>
      <c r="C63" s="214"/>
      <c r="D63" s="38" t="str">
        <f>IF('Teams &amp; HM'!F70="","",'Teams &amp; HM'!F70)</f>
        <v/>
      </c>
      <c r="E63" s="39" t="str">
        <f>IF('Teams &amp; HM'!G70="","",'Teams &amp; HM'!G70)</f>
        <v/>
      </c>
      <c r="F63" s="174"/>
      <c r="G63" s="168"/>
      <c r="H63" s="168"/>
      <c r="I63" s="168"/>
      <c r="J63" s="168"/>
      <c r="K63" s="168"/>
      <c r="L63" s="168"/>
      <c r="M63" s="168"/>
      <c r="N63" s="168"/>
      <c r="O63" s="161"/>
      <c r="P63" s="158"/>
    </row>
    <row r="64" spans="1:16" ht="15" customHeight="1" x14ac:dyDescent="0.25">
      <c r="A64" s="37" t="str">
        <f>IF('Teams &amp; HM'!A71="","",'Teams &amp; HM'!A71)</f>
        <v/>
      </c>
      <c r="B64" s="213" t="str">
        <f>IF('Teams &amp; HM'!B71="","",'Teams &amp; HM'!B71)</f>
        <v/>
      </c>
      <c r="C64" s="214"/>
      <c r="D64" s="38" t="str">
        <f>IF('Teams &amp; HM'!F71="","",'Teams &amp; HM'!F71)</f>
        <v/>
      </c>
      <c r="E64" s="39" t="str">
        <f>IF('Teams &amp; HM'!G71="","",'Teams &amp; HM'!G71)</f>
        <v/>
      </c>
      <c r="F64" s="174"/>
      <c r="G64" s="168"/>
      <c r="H64" s="168"/>
      <c r="I64" s="168"/>
      <c r="J64" s="168"/>
      <c r="K64" s="168"/>
      <c r="L64" s="168"/>
      <c r="M64" s="168"/>
      <c r="N64" s="168"/>
      <c r="O64" s="161"/>
      <c r="P64" s="158"/>
    </row>
    <row r="65" spans="1:16" ht="15.75" customHeight="1" thickBot="1" x14ac:dyDescent="0.3">
      <c r="A65" s="40" t="str">
        <f>IF('Teams &amp; HM'!A72="","",'Teams &amp; HM'!A72)</f>
        <v/>
      </c>
      <c r="B65" s="215" t="str">
        <f>IF('Teams &amp; HM'!B72="","",'Teams &amp; HM'!B72)</f>
        <v/>
      </c>
      <c r="C65" s="216"/>
      <c r="D65" s="41" t="str">
        <f>IF('Teams &amp; HM'!F72="","",'Teams &amp; HM'!F72)</f>
        <v/>
      </c>
      <c r="E65" s="42" t="str">
        <f>IF('Teams &amp; HM'!G72="","",'Teams &amp; HM'!G72)</f>
        <v/>
      </c>
      <c r="F65" s="175"/>
      <c r="G65" s="169"/>
      <c r="H65" s="169"/>
      <c r="I65" s="169"/>
      <c r="J65" s="169"/>
      <c r="K65" s="169"/>
      <c r="L65" s="169"/>
      <c r="M65" s="169"/>
      <c r="N65" s="169"/>
      <c r="O65" s="162"/>
      <c r="P65" s="159"/>
    </row>
    <row r="66" spans="1:16" ht="15.75" thickBot="1" x14ac:dyDescent="0.3"/>
    <row r="67" spans="1:16" ht="15" customHeight="1" x14ac:dyDescent="0.25">
      <c r="A67" s="43" t="str">
        <f>IF('Teams &amp; HM'!A74="","",'Teams &amp; HM'!A74)</f>
        <v/>
      </c>
      <c r="B67" s="170" t="str">
        <f>IF('Teams &amp; HM'!C74="","",'Teams &amp; HM'!C74)</f>
        <v/>
      </c>
      <c r="C67" s="171"/>
      <c r="D67" s="172"/>
      <c r="E67" s="44" t="str">
        <f>IF('Teams &amp; HM'!C75="","",'Teams &amp; HM'!C75)</f>
        <v/>
      </c>
      <c r="F67" s="173"/>
      <c r="G67" s="167"/>
      <c r="H67" s="167"/>
      <c r="I67" s="167"/>
      <c r="J67" s="167"/>
      <c r="K67" s="167"/>
      <c r="L67" s="167"/>
      <c r="M67" s="167"/>
      <c r="N67" s="167"/>
      <c r="O67" s="160"/>
      <c r="P67" s="157" t="str">
        <f>IF(E67="","",SUM(F67:O73))</f>
        <v/>
      </c>
    </row>
    <row r="68" spans="1:16" ht="15" customHeight="1" x14ac:dyDescent="0.25">
      <c r="A68" s="33" t="s">
        <v>71</v>
      </c>
      <c r="B68" s="212" t="s">
        <v>70</v>
      </c>
      <c r="C68" s="212"/>
      <c r="D68" s="35" t="s">
        <v>56</v>
      </c>
      <c r="E68" s="36" t="s">
        <v>72</v>
      </c>
      <c r="F68" s="174"/>
      <c r="G68" s="168"/>
      <c r="H68" s="168"/>
      <c r="I68" s="168"/>
      <c r="J68" s="168"/>
      <c r="K68" s="168"/>
      <c r="L68" s="168"/>
      <c r="M68" s="168"/>
      <c r="N68" s="168"/>
      <c r="O68" s="161"/>
      <c r="P68" s="158"/>
    </row>
    <row r="69" spans="1:16" ht="15" customHeight="1" x14ac:dyDescent="0.25">
      <c r="A69" s="37" t="str">
        <f>IF('Teams &amp; HM'!A77="","",'Teams &amp; HM'!A77)</f>
        <v/>
      </c>
      <c r="B69" s="213" t="str">
        <f>IF('Teams &amp; HM'!B77="","",'Teams &amp; HM'!B77)</f>
        <v/>
      </c>
      <c r="C69" s="214"/>
      <c r="D69" s="38" t="str">
        <f>IF('Teams &amp; HM'!F77="","",'Teams &amp; HM'!F77)</f>
        <v/>
      </c>
      <c r="E69" s="39" t="str">
        <f>IF('Teams &amp; HM'!G77="","",'Teams &amp; HM'!G77)</f>
        <v/>
      </c>
      <c r="F69" s="174"/>
      <c r="G69" s="168"/>
      <c r="H69" s="168"/>
      <c r="I69" s="168"/>
      <c r="J69" s="168"/>
      <c r="K69" s="168"/>
      <c r="L69" s="168"/>
      <c r="M69" s="168"/>
      <c r="N69" s="168"/>
      <c r="O69" s="161"/>
      <c r="P69" s="158"/>
    </row>
    <row r="70" spans="1:16" ht="15" customHeight="1" x14ac:dyDescent="0.25">
      <c r="A70" s="37" t="str">
        <f>IF('Teams &amp; HM'!A78="","",'Teams &amp; HM'!A78)</f>
        <v/>
      </c>
      <c r="B70" s="213" t="str">
        <f>IF('Teams &amp; HM'!B78="","",'Teams &amp; HM'!B78)</f>
        <v/>
      </c>
      <c r="C70" s="214"/>
      <c r="D70" s="38" t="str">
        <f>IF('Teams &amp; HM'!F78="","",'Teams &amp; HM'!F78)</f>
        <v/>
      </c>
      <c r="E70" s="39" t="str">
        <f>IF('Teams &amp; HM'!G78="","",'Teams &amp; HM'!G78)</f>
        <v/>
      </c>
      <c r="F70" s="174"/>
      <c r="G70" s="168"/>
      <c r="H70" s="168"/>
      <c r="I70" s="168"/>
      <c r="J70" s="168"/>
      <c r="K70" s="168"/>
      <c r="L70" s="168"/>
      <c r="M70" s="168"/>
      <c r="N70" s="168"/>
      <c r="O70" s="161"/>
      <c r="P70" s="158"/>
    </row>
    <row r="71" spans="1:16" ht="15" customHeight="1" x14ac:dyDescent="0.25">
      <c r="A71" s="37" t="str">
        <f>IF('Teams &amp; HM'!A79="","",'Teams &amp; HM'!A79)</f>
        <v/>
      </c>
      <c r="B71" s="213" t="str">
        <f>IF('Teams &amp; HM'!B79="","",'Teams &amp; HM'!B79)</f>
        <v/>
      </c>
      <c r="C71" s="214"/>
      <c r="D71" s="38" t="str">
        <f>IF('Teams &amp; HM'!F79="","",'Teams &amp; HM'!F79)</f>
        <v/>
      </c>
      <c r="E71" s="39" t="str">
        <f>IF('Teams &amp; HM'!G79="","",'Teams &amp; HM'!G79)</f>
        <v/>
      </c>
      <c r="F71" s="174"/>
      <c r="G71" s="168"/>
      <c r="H71" s="168"/>
      <c r="I71" s="168"/>
      <c r="J71" s="168"/>
      <c r="K71" s="168"/>
      <c r="L71" s="168"/>
      <c r="M71" s="168"/>
      <c r="N71" s="168"/>
      <c r="O71" s="161"/>
      <c r="P71" s="158"/>
    </row>
    <row r="72" spans="1:16" ht="15" customHeight="1" x14ac:dyDescent="0.25">
      <c r="A72" s="37" t="str">
        <f>IF('Teams &amp; HM'!A80="","",'Teams &amp; HM'!A80)</f>
        <v/>
      </c>
      <c r="B72" s="213" t="str">
        <f>IF('Teams &amp; HM'!B80="","",'Teams &amp; HM'!B80)</f>
        <v/>
      </c>
      <c r="C72" s="214"/>
      <c r="D72" s="38" t="str">
        <f>IF('Teams &amp; HM'!F80="","",'Teams &amp; HM'!F80)</f>
        <v/>
      </c>
      <c r="E72" s="39" t="str">
        <f>IF('Teams &amp; HM'!G80="","",'Teams &amp; HM'!G80)</f>
        <v/>
      </c>
      <c r="F72" s="174"/>
      <c r="G72" s="168"/>
      <c r="H72" s="168"/>
      <c r="I72" s="168"/>
      <c r="J72" s="168"/>
      <c r="K72" s="168"/>
      <c r="L72" s="168"/>
      <c r="M72" s="168"/>
      <c r="N72" s="168"/>
      <c r="O72" s="161"/>
      <c r="P72" s="158"/>
    </row>
    <row r="73" spans="1:16" ht="15.75" customHeight="1" thickBot="1" x14ac:dyDescent="0.3">
      <c r="A73" s="40" t="str">
        <f>IF('Teams &amp; HM'!A81="","",'Teams &amp; HM'!A81)</f>
        <v/>
      </c>
      <c r="B73" s="215" t="str">
        <f>IF('Teams &amp; HM'!B81="","",'Teams &amp; HM'!B81)</f>
        <v/>
      </c>
      <c r="C73" s="216"/>
      <c r="D73" s="41" t="str">
        <f>IF('Teams &amp; HM'!F81="","",'Teams &amp; HM'!F81)</f>
        <v/>
      </c>
      <c r="E73" s="42" t="str">
        <f>IF('Teams &amp; HM'!G81="","",'Teams &amp; HM'!G81)</f>
        <v/>
      </c>
      <c r="F73" s="175"/>
      <c r="G73" s="169"/>
      <c r="H73" s="169"/>
      <c r="I73" s="169"/>
      <c r="J73" s="169"/>
      <c r="K73" s="169"/>
      <c r="L73" s="169"/>
      <c r="M73" s="169"/>
      <c r="N73" s="169"/>
      <c r="O73" s="162"/>
      <c r="P73" s="159"/>
    </row>
    <row r="74" spans="1:16" ht="15.75" thickBot="1" x14ac:dyDescent="0.3"/>
    <row r="75" spans="1:16" ht="15" customHeight="1" x14ac:dyDescent="0.25">
      <c r="A75" s="43" t="str">
        <f>IF('Teams &amp; HM'!A83="","",'Teams &amp; HM'!A83)</f>
        <v/>
      </c>
      <c r="B75" s="170" t="str">
        <f>IF('Teams &amp; HM'!C83="","",'Teams &amp; HM'!C83)</f>
        <v/>
      </c>
      <c r="C75" s="171"/>
      <c r="D75" s="172"/>
      <c r="E75" s="44" t="str">
        <f>IF('Teams &amp; HM'!C84="","",'Teams &amp; HM'!C84)</f>
        <v/>
      </c>
      <c r="F75" s="173"/>
      <c r="G75" s="167"/>
      <c r="H75" s="167"/>
      <c r="I75" s="167"/>
      <c r="J75" s="167"/>
      <c r="K75" s="167"/>
      <c r="L75" s="167"/>
      <c r="M75" s="167"/>
      <c r="N75" s="167"/>
      <c r="O75" s="160"/>
      <c r="P75" s="157" t="str">
        <f>IF(E75="","",SUM(F75:O81))</f>
        <v/>
      </c>
    </row>
    <row r="76" spans="1:16" ht="15" customHeight="1" x14ac:dyDescent="0.25">
      <c r="A76" s="33" t="s">
        <v>71</v>
      </c>
      <c r="B76" s="212" t="s">
        <v>70</v>
      </c>
      <c r="C76" s="212"/>
      <c r="D76" s="35" t="s">
        <v>56</v>
      </c>
      <c r="E76" s="36" t="s">
        <v>72</v>
      </c>
      <c r="F76" s="174"/>
      <c r="G76" s="168"/>
      <c r="H76" s="168"/>
      <c r="I76" s="168"/>
      <c r="J76" s="168"/>
      <c r="K76" s="168"/>
      <c r="L76" s="168"/>
      <c r="M76" s="168"/>
      <c r="N76" s="168"/>
      <c r="O76" s="161"/>
      <c r="P76" s="158"/>
    </row>
    <row r="77" spans="1:16" ht="15" customHeight="1" x14ac:dyDescent="0.25">
      <c r="A77" s="37" t="str">
        <f>IF('Teams &amp; HM'!A86="","",'Teams &amp; HM'!A86)</f>
        <v/>
      </c>
      <c r="B77" s="213" t="str">
        <f>IF('Teams &amp; HM'!B86="","",'Teams &amp; HM'!B86)</f>
        <v/>
      </c>
      <c r="C77" s="214"/>
      <c r="D77" s="38" t="str">
        <f>IF('Teams &amp; HM'!F86="","",'Teams &amp; HM'!F86)</f>
        <v/>
      </c>
      <c r="E77" s="39" t="str">
        <f>IF('Teams &amp; HM'!G86="","",'Teams &amp; HM'!G86)</f>
        <v/>
      </c>
      <c r="F77" s="174"/>
      <c r="G77" s="168"/>
      <c r="H77" s="168"/>
      <c r="I77" s="168"/>
      <c r="J77" s="168"/>
      <c r="K77" s="168"/>
      <c r="L77" s="168"/>
      <c r="M77" s="168"/>
      <c r="N77" s="168"/>
      <c r="O77" s="161"/>
      <c r="P77" s="158"/>
    </row>
    <row r="78" spans="1:16" ht="15" customHeight="1" x14ac:dyDescent="0.25">
      <c r="A78" s="37" t="str">
        <f>IF('Teams &amp; HM'!A87="","",'Teams &amp; HM'!A87)</f>
        <v/>
      </c>
      <c r="B78" s="213" t="str">
        <f>IF('Teams &amp; HM'!B87="","",'Teams &amp; HM'!B87)</f>
        <v/>
      </c>
      <c r="C78" s="214"/>
      <c r="D78" s="38" t="str">
        <f>IF('Teams &amp; HM'!F87="","",'Teams &amp; HM'!F87)</f>
        <v/>
      </c>
      <c r="E78" s="39" t="str">
        <f>IF('Teams &amp; HM'!G87="","",'Teams &amp; HM'!G87)</f>
        <v/>
      </c>
      <c r="F78" s="174"/>
      <c r="G78" s="168"/>
      <c r="H78" s="168"/>
      <c r="I78" s="168"/>
      <c r="J78" s="168"/>
      <c r="K78" s="168"/>
      <c r="L78" s="168"/>
      <c r="M78" s="168"/>
      <c r="N78" s="168"/>
      <c r="O78" s="161"/>
      <c r="P78" s="158"/>
    </row>
    <row r="79" spans="1:16" ht="15" customHeight="1" x14ac:dyDescent="0.25">
      <c r="A79" s="37" t="str">
        <f>IF('Teams &amp; HM'!A88="","",'Teams &amp; HM'!A88)</f>
        <v/>
      </c>
      <c r="B79" s="213" t="str">
        <f>IF('Teams &amp; HM'!B88="","",'Teams &amp; HM'!B88)</f>
        <v/>
      </c>
      <c r="C79" s="214"/>
      <c r="D79" s="38" t="str">
        <f>IF('Teams &amp; HM'!F88="","",'Teams &amp; HM'!F88)</f>
        <v/>
      </c>
      <c r="E79" s="39" t="str">
        <f>IF('Teams &amp; HM'!G88="","",'Teams &amp; HM'!G88)</f>
        <v/>
      </c>
      <c r="F79" s="174"/>
      <c r="G79" s="168"/>
      <c r="H79" s="168"/>
      <c r="I79" s="168"/>
      <c r="J79" s="168"/>
      <c r="K79" s="168"/>
      <c r="L79" s="168"/>
      <c r="M79" s="168"/>
      <c r="N79" s="168"/>
      <c r="O79" s="161"/>
      <c r="P79" s="158"/>
    </row>
    <row r="80" spans="1:16" ht="15" customHeight="1" x14ac:dyDescent="0.25">
      <c r="A80" s="37" t="str">
        <f>IF('Teams &amp; HM'!A89="","",'Teams &amp; HM'!A89)</f>
        <v/>
      </c>
      <c r="B80" s="213" t="str">
        <f>IF('Teams &amp; HM'!B89="","",'Teams &amp; HM'!B89)</f>
        <v/>
      </c>
      <c r="C80" s="214"/>
      <c r="D80" s="38" t="str">
        <f>IF('Teams &amp; HM'!F89="","",'Teams &amp; HM'!F89)</f>
        <v/>
      </c>
      <c r="E80" s="39" t="str">
        <f>IF('Teams &amp; HM'!G89="","",'Teams &amp; HM'!G89)</f>
        <v/>
      </c>
      <c r="F80" s="174"/>
      <c r="G80" s="168"/>
      <c r="H80" s="168"/>
      <c r="I80" s="168"/>
      <c r="J80" s="168"/>
      <c r="K80" s="168"/>
      <c r="L80" s="168"/>
      <c r="M80" s="168"/>
      <c r="N80" s="168"/>
      <c r="O80" s="161"/>
      <c r="P80" s="158"/>
    </row>
    <row r="81" spans="1:16" ht="15.75" customHeight="1" thickBot="1" x14ac:dyDescent="0.3">
      <c r="A81" s="40" t="str">
        <f>IF('Teams &amp; HM'!A90="","",'Teams &amp; HM'!A90)</f>
        <v/>
      </c>
      <c r="B81" s="215" t="str">
        <f>IF('Teams &amp; HM'!B90="","",'Teams &amp; HM'!B90)</f>
        <v/>
      </c>
      <c r="C81" s="216"/>
      <c r="D81" s="41" t="str">
        <f>IF('Teams &amp; HM'!F90="","",'Teams &amp; HM'!F90)</f>
        <v/>
      </c>
      <c r="E81" s="42" t="str">
        <f>IF('Teams &amp; HM'!G90="","",'Teams &amp; HM'!G90)</f>
        <v/>
      </c>
      <c r="F81" s="175"/>
      <c r="G81" s="169"/>
      <c r="H81" s="169"/>
      <c r="I81" s="169"/>
      <c r="J81" s="169"/>
      <c r="K81" s="169"/>
      <c r="L81" s="169"/>
      <c r="M81" s="169"/>
      <c r="N81" s="169"/>
      <c r="O81" s="162"/>
      <c r="P81" s="159"/>
    </row>
  </sheetData>
  <sheetProtection algorithmName="SHA-512" hashValue="6H6RzhDQG9A343tII3MzboBFUh/uzNjOtLghz2gDmWHv7kaVtTIGAFprlMyAD4ZuYqdp5sfTn9WvdkOLhq5jFg==" saltValue="l4XZ8JSo/WOtFFYIOV8rkA==" spinCount="100000" sheet="1" objects="1" scenarios="1"/>
  <mergeCells count="172">
    <mergeCell ref="B6:C6"/>
    <mergeCell ref="B7:C7"/>
    <mergeCell ref="B8:C8"/>
    <mergeCell ref="B9:C9"/>
    <mergeCell ref="B11:D11"/>
    <mergeCell ref="A1:P1"/>
    <mergeCell ref="B2:D2"/>
    <mergeCell ref="B3:D3"/>
    <mergeCell ref="F3:F9"/>
    <mergeCell ref="G3:G9"/>
    <mergeCell ref="H3:H9"/>
    <mergeCell ref="I3:I9"/>
    <mergeCell ref="J3:J9"/>
    <mergeCell ref="K3:K9"/>
    <mergeCell ref="L3:L9"/>
    <mergeCell ref="M3:M9"/>
    <mergeCell ref="N3:N9"/>
    <mergeCell ref="O3:O9"/>
    <mergeCell ref="P3:P9"/>
    <mergeCell ref="B5:C5"/>
    <mergeCell ref="P11:P17"/>
    <mergeCell ref="B13:C13"/>
    <mergeCell ref="B14:C14"/>
    <mergeCell ref="B15:C15"/>
    <mergeCell ref="B16:C16"/>
    <mergeCell ref="B17:C17"/>
    <mergeCell ref="K11:K17"/>
    <mergeCell ref="L11:L17"/>
    <mergeCell ref="M11:M17"/>
    <mergeCell ref="N11:N17"/>
    <mergeCell ref="O11:O17"/>
    <mergeCell ref="F11:F17"/>
    <mergeCell ref="G11:G17"/>
    <mergeCell ref="H11:H17"/>
    <mergeCell ref="I11:I17"/>
    <mergeCell ref="J11:J17"/>
    <mergeCell ref="O19:O25"/>
    <mergeCell ref="P19:P25"/>
    <mergeCell ref="B21:C21"/>
    <mergeCell ref="B22:C22"/>
    <mergeCell ref="B23:C23"/>
    <mergeCell ref="B24:C24"/>
    <mergeCell ref="B25:C25"/>
    <mergeCell ref="J19:J25"/>
    <mergeCell ref="K19:K25"/>
    <mergeCell ref="L19:L25"/>
    <mergeCell ref="M19:M25"/>
    <mergeCell ref="N19:N25"/>
    <mergeCell ref="B19:D19"/>
    <mergeCell ref="F19:F25"/>
    <mergeCell ref="G19:G25"/>
    <mergeCell ref="H19:H25"/>
    <mergeCell ref="I19:I25"/>
    <mergeCell ref="O27:O33"/>
    <mergeCell ref="P27:P33"/>
    <mergeCell ref="B29:C29"/>
    <mergeCell ref="B30:C30"/>
    <mergeCell ref="B31:C31"/>
    <mergeCell ref="B32:C32"/>
    <mergeCell ref="B33:C33"/>
    <mergeCell ref="J27:J33"/>
    <mergeCell ref="K27:K33"/>
    <mergeCell ref="L27:L33"/>
    <mergeCell ref="M27:M33"/>
    <mergeCell ref="N27:N33"/>
    <mergeCell ref="B27:D27"/>
    <mergeCell ref="F27:F33"/>
    <mergeCell ref="G27:G33"/>
    <mergeCell ref="H27:H33"/>
    <mergeCell ref="I27:I33"/>
    <mergeCell ref="O35:O41"/>
    <mergeCell ref="P35:P41"/>
    <mergeCell ref="B37:C37"/>
    <mergeCell ref="B38:C38"/>
    <mergeCell ref="B39:C39"/>
    <mergeCell ref="B40:C40"/>
    <mergeCell ref="B41:C41"/>
    <mergeCell ref="J35:J41"/>
    <mergeCell ref="K35:K41"/>
    <mergeCell ref="L35:L41"/>
    <mergeCell ref="M35:M41"/>
    <mergeCell ref="N35:N41"/>
    <mergeCell ref="B35:D35"/>
    <mergeCell ref="F35:F41"/>
    <mergeCell ref="G35:G41"/>
    <mergeCell ref="H35:H41"/>
    <mergeCell ref="I35:I41"/>
    <mergeCell ref="O43:O49"/>
    <mergeCell ref="P43:P49"/>
    <mergeCell ref="B45:C45"/>
    <mergeCell ref="B46:C46"/>
    <mergeCell ref="B47:C47"/>
    <mergeCell ref="B48:C48"/>
    <mergeCell ref="B49:C49"/>
    <mergeCell ref="J43:J49"/>
    <mergeCell ref="K43:K49"/>
    <mergeCell ref="L43:L49"/>
    <mergeCell ref="M43:M49"/>
    <mergeCell ref="N43:N49"/>
    <mergeCell ref="B43:D43"/>
    <mergeCell ref="F43:F49"/>
    <mergeCell ref="G43:G49"/>
    <mergeCell ref="H43:H49"/>
    <mergeCell ref="I43:I49"/>
    <mergeCell ref="O51:O57"/>
    <mergeCell ref="P51:P57"/>
    <mergeCell ref="B53:C53"/>
    <mergeCell ref="B54:C54"/>
    <mergeCell ref="B55:C55"/>
    <mergeCell ref="B56:C56"/>
    <mergeCell ref="B57:C57"/>
    <mergeCell ref="J51:J57"/>
    <mergeCell ref="K51:K57"/>
    <mergeCell ref="L51:L57"/>
    <mergeCell ref="M51:M57"/>
    <mergeCell ref="N51:N57"/>
    <mergeCell ref="B51:D51"/>
    <mergeCell ref="F51:F57"/>
    <mergeCell ref="G51:G57"/>
    <mergeCell ref="H51:H57"/>
    <mergeCell ref="I51:I57"/>
    <mergeCell ref="O59:O65"/>
    <mergeCell ref="P59:P65"/>
    <mergeCell ref="B61:C61"/>
    <mergeCell ref="B62:C62"/>
    <mergeCell ref="B63:C63"/>
    <mergeCell ref="B64:C64"/>
    <mergeCell ref="B65:C65"/>
    <mergeCell ref="J59:J65"/>
    <mergeCell ref="K59:K65"/>
    <mergeCell ref="L59:L65"/>
    <mergeCell ref="M59:M65"/>
    <mergeCell ref="N59:N65"/>
    <mergeCell ref="B59:D59"/>
    <mergeCell ref="F59:F65"/>
    <mergeCell ref="G59:G65"/>
    <mergeCell ref="H59:H65"/>
    <mergeCell ref="I59:I65"/>
    <mergeCell ref="O67:O73"/>
    <mergeCell ref="P67:P73"/>
    <mergeCell ref="B69:C69"/>
    <mergeCell ref="B70:C70"/>
    <mergeCell ref="B71:C71"/>
    <mergeCell ref="B72:C72"/>
    <mergeCell ref="B73:C73"/>
    <mergeCell ref="J67:J73"/>
    <mergeCell ref="K67:K73"/>
    <mergeCell ref="L67:L73"/>
    <mergeCell ref="M67:M73"/>
    <mergeCell ref="N67:N73"/>
    <mergeCell ref="B67:D67"/>
    <mergeCell ref="F67:F73"/>
    <mergeCell ref="G67:G73"/>
    <mergeCell ref="H67:H73"/>
    <mergeCell ref="I67:I73"/>
    <mergeCell ref="O75:O81"/>
    <mergeCell ref="P75:P81"/>
    <mergeCell ref="B77:C77"/>
    <mergeCell ref="B78:C78"/>
    <mergeCell ref="B79:C79"/>
    <mergeCell ref="B80:C80"/>
    <mergeCell ref="B81:C81"/>
    <mergeCell ref="J75:J81"/>
    <mergeCell ref="K75:K81"/>
    <mergeCell ref="L75:L81"/>
    <mergeCell ref="M75:M81"/>
    <mergeCell ref="N75:N81"/>
    <mergeCell ref="B75:D75"/>
    <mergeCell ref="F75:F81"/>
    <mergeCell ref="G75:G81"/>
    <mergeCell ref="H75:H81"/>
    <mergeCell ref="I75:I81"/>
  </mergeCells>
  <pageMargins left="0.25" right="0.25" top="0.75" bottom="0.5" header="0.3" footer="0.3"/>
  <pageSetup scale="88" fitToHeight="0" orientation="landscape" horizontalDpi="1200" verticalDpi="1200" r:id="rId1"/>
  <headerFooter>
    <oddHeader>&amp;C&amp;"-,Bold"&amp;14Day 2 Scores&amp;R&amp;D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1"/>
  <sheetViews>
    <sheetView workbookViewId="0">
      <pane ySplit="2" topLeftCell="A3" activePane="bottomLeft" state="frozen"/>
      <selection pane="bottomLeft" activeCell="E9" sqref="E9"/>
    </sheetView>
  </sheetViews>
  <sheetFormatPr defaultRowHeight="15" x14ac:dyDescent="0.25"/>
  <cols>
    <col min="1" max="1" width="6" style="32" bestFit="1" customWidth="1"/>
    <col min="2" max="2" width="9.140625" style="217"/>
    <col min="3" max="3" width="11.7109375" style="217" customWidth="1"/>
    <col min="4" max="4" width="13.42578125" style="32" bestFit="1" customWidth="1"/>
    <col min="5" max="5" width="13.5703125" style="32" bestFit="1" customWidth="1"/>
    <col min="6" max="14" width="9.140625" style="3"/>
    <col min="15" max="15" width="9.85546875" style="3" bestFit="1" customWidth="1"/>
    <col min="16" max="16" width="9.140625" style="32"/>
    <col min="17" max="16384" width="9.140625" style="3"/>
  </cols>
  <sheetData>
    <row r="1" spans="1:18" ht="48.75" customHeight="1" thickBot="1" x14ac:dyDescent="0.3">
      <c r="A1" s="151" t="str">
        <f>IF('Day 1'!A1="","",'Day 1'!A1)</f>
        <v>Rally Name</v>
      </c>
      <c r="B1" s="152"/>
      <c r="C1" s="152"/>
      <c r="D1" s="152"/>
      <c r="E1" s="152"/>
      <c r="F1" s="152"/>
      <c r="G1" s="152"/>
      <c r="H1" s="152"/>
      <c r="I1" s="152"/>
      <c r="J1" s="152"/>
      <c r="K1" s="152"/>
      <c r="L1" s="152"/>
      <c r="M1" s="152"/>
      <c r="N1" s="152"/>
      <c r="O1" s="152"/>
      <c r="P1" s="153"/>
      <c r="Q1" s="1"/>
      <c r="R1" s="1"/>
    </row>
    <row r="2" spans="1:18" s="1" customFormat="1" ht="15.75" thickBot="1" x14ac:dyDescent="0.3">
      <c r="A2" s="45" t="s">
        <v>84</v>
      </c>
      <c r="B2" s="154" t="s">
        <v>85</v>
      </c>
      <c r="C2" s="155"/>
      <c r="D2" s="156"/>
      <c r="E2" s="82" t="s">
        <v>86</v>
      </c>
      <c r="F2" s="116" t="s">
        <v>74</v>
      </c>
      <c r="G2" s="117" t="s">
        <v>73</v>
      </c>
      <c r="H2" s="117" t="s">
        <v>75</v>
      </c>
      <c r="I2" s="117" t="s">
        <v>76</v>
      </c>
      <c r="J2" s="117" t="s">
        <v>77</v>
      </c>
      <c r="K2" s="117" t="s">
        <v>78</v>
      </c>
      <c r="L2" s="117" t="s">
        <v>79</v>
      </c>
      <c r="M2" s="117" t="s">
        <v>80</v>
      </c>
      <c r="N2" s="117" t="s">
        <v>81</v>
      </c>
      <c r="O2" s="118" t="s">
        <v>82</v>
      </c>
      <c r="P2" s="119" t="s">
        <v>83</v>
      </c>
    </row>
    <row r="3" spans="1:18" ht="15" customHeight="1" x14ac:dyDescent="0.25">
      <c r="A3" s="43" t="str">
        <f>IF('Teams &amp; HM'!A2="","",'Teams &amp; HM'!A2)</f>
        <v/>
      </c>
      <c r="B3" s="170" t="str">
        <f>IF('Teams &amp; HM'!C2="","",'Teams &amp; HM'!C2)</f>
        <v/>
      </c>
      <c r="C3" s="171"/>
      <c r="D3" s="172"/>
      <c r="E3" s="44" t="str">
        <f>IF('Teams &amp; HM'!C3="","",'Teams &amp; HM'!C3)</f>
        <v/>
      </c>
      <c r="F3" s="173"/>
      <c r="G3" s="167"/>
      <c r="H3" s="167"/>
      <c r="I3" s="167"/>
      <c r="J3" s="167"/>
      <c r="K3" s="167"/>
      <c r="L3" s="167"/>
      <c r="M3" s="167"/>
      <c r="N3" s="167"/>
      <c r="O3" s="160"/>
      <c r="P3" s="157" t="str">
        <f>IF(E3="","",SUM(F3:O9))</f>
        <v/>
      </c>
    </row>
    <row r="4" spans="1:18" ht="15" customHeight="1" x14ac:dyDescent="0.25">
      <c r="A4" s="33" t="s">
        <v>71</v>
      </c>
      <c r="B4" s="212" t="s">
        <v>70</v>
      </c>
      <c r="C4" s="212"/>
      <c r="D4" s="35" t="s">
        <v>56</v>
      </c>
      <c r="E4" s="36" t="s">
        <v>72</v>
      </c>
      <c r="F4" s="174"/>
      <c r="G4" s="168"/>
      <c r="H4" s="168"/>
      <c r="I4" s="168"/>
      <c r="J4" s="168"/>
      <c r="K4" s="168"/>
      <c r="L4" s="168"/>
      <c r="M4" s="168"/>
      <c r="N4" s="168"/>
      <c r="O4" s="161"/>
      <c r="P4" s="158"/>
    </row>
    <row r="5" spans="1:18" ht="15" customHeight="1" x14ac:dyDescent="0.25">
      <c r="A5" s="37" t="str">
        <f>IF('Teams &amp; HM'!A5="","",'Teams &amp; HM'!A5)</f>
        <v/>
      </c>
      <c r="B5" s="213" t="str">
        <f>IF('Teams &amp; HM'!B5="","",'Teams &amp; HM'!B5)</f>
        <v/>
      </c>
      <c r="C5" s="214"/>
      <c r="D5" s="38" t="str">
        <f>IF('Teams &amp; HM'!F5="","",'Teams &amp; HM'!F5)</f>
        <v/>
      </c>
      <c r="E5" s="39" t="str">
        <f>IF('Teams &amp; HM'!G5="","",'Teams &amp; HM'!G5)</f>
        <v/>
      </c>
      <c r="F5" s="174"/>
      <c r="G5" s="168"/>
      <c r="H5" s="168"/>
      <c r="I5" s="168"/>
      <c r="J5" s="168"/>
      <c r="K5" s="168"/>
      <c r="L5" s="168"/>
      <c r="M5" s="168"/>
      <c r="N5" s="168"/>
      <c r="O5" s="161"/>
      <c r="P5" s="158"/>
    </row>
    <row r="6" spans="1:18" ht="15" customHeight="1" x14ac:dyDescent="0.25">
      <c r="A6" s="37" t="str">
        <f>IF('Teams &amp; HM'!A6="","",'Teams &amp; HM'!A6)</f>
        <v/>
      </c>
      <c r="B6" s="213" t="str">
        <f>IF('Teams &amp; HM'!B6="","",'Teams &amp; HM'!B6)</f>
        <v/>
      </c>
      <c r="C6" s="214"/>
      <c r="D6" s="38" t="str">
        <f>IF('Teams &amp; HM'!F6="","",'Teams &amp; HM'!F6)</f>
        <v/>
      </c>
      <c r="E6" s="39" t="str">
        <f>IF('Teams &amp; HM'!G6="","",'Teams &amp; HM'!G6)</f>
        <v/>
      </c>
      <c r="F6" s="174"/>
      <c r="G6" s="168"/>
      <c r="H6" s="168"/>
      <c r="I6" s="168"/>
      <c r="J6" s="168"/>
      <c r="K6" s="168"/>
      <c r="L6" s="168"/>
      <c r="M6" s="168"/>
      <c r="N6" s="168"/>
      <c r="O6" s="161"/>
      <c r="P6" s="158"/>
    </row>
    <row r="7" spans="1:18" ht="15" customHeight="1" x14ac:dyDescent="0.25">
      <c r="A7" s="37" t="str">
        <f>IF('Teams &amp; HM'!A7="","",'Teams &amp; HM'!A7)</f>
        <v/>
      </c>
      <c r="B7" s="213" t="str">
        <f>IF('Teams &amp; HM'!B7="","",'Teams &amp; HM'!B7)</f>
        <v/>
      </c>
      <c r="C7" s="214"/>
      <c r="D7" s="38" t="str">
        <f>IF('Teams &amp; HM'!F7="","",'Teams &amp; HM'!F7)</f>
        <v/>
      </c>
      <c r="E7" s="39" t="str">
        <f>IF('Teams &amp; HM'!G7="","",'Teams &amp; HM'!G7)</f>
        <v/>
      </c>
      <c r="F7" s="174"/>
      <c r="G7" s="168"/>
      <c r="H7" s="168"/>
      <c r="I7" s="168"/>
      <c r="J7" s="168"/>
      <c r="K7" s="168"/>
      <c r="L7" s="168"/>
      <c r="M7" s="168"/>
      <c r="N7" s="168"/>
      <c r="O7" s="161"/>
      <c r="P7" s="158"/>
    </row>
    <row r="8" spans="1:18" ht="15" customHeight="1" x14ac:dyDescent="0.25">
      <c r="A8" s="37" t="str">
        <f>IF('Teams &amp; HM'!A8="","",'Teams &amp; HM'!A8)</f>
        <v/>
      </c>
      <c r="B8" s="213" t="str">
        <f>IF('Teams &amp; HM'!B8="","",'Teams &amp; HM'!B8)</f>
        <v/>
      </c>
      <c r="C8" s="214"/>
      <c r="D8" s="38" t="str">
        <f>IF('Teams &amp; HM'!F8="","",'Teams &amp; HM'!F8)</f>
        <v/>
      </c>
      <c r="E8" s="39" t="str">
        <f>IF('Teams &amp; HM'!G8="","",'Teams &amp; HM'!G8)</f>
        <v/>
      </c>
      <c r="F8" s="174"/>
      <c r="G8" s="168"/>
      <c r="H8" s="168"/>
      <c r="I8" s="168"/>
      <c r="J8" s="168"/>
      <c r="K8" s="168"/>
      <c r="L8" s="168"/>
      <c r="M8" s="168"/>
      <c r="N8" s="168"/>
      <c r="O8" s="161"/>
      <c r="P8" s="158"/>
    </row>
    <row r="9" spans="1:18" ht="15" customHeight="1" thickBot="1" x14ac:dyDescent="0.3">
      <c r="A9" s="40" t="str">
        <f>IF('Teams &amp; HM'!A9="","",'Teams &amp; HM'!A9)</f>
        <v/>
      </c>
      <c r="B9" s="215" t="str">
        <f>IF('Teams &amp; HM'!B9="","",'Teams &amp; HM'!B9)</f>
        <v/>
      </c>
      <c r="C9" s="216"/>
      <c r="D9" s="41" t="str">
        <f>IF('Teams &amp; HM'!F9="","",'Teams &amp; HM'!F9)</f>
        <v/>
      </c>
      <c r="E9" s="42" t="str">
        <f>IF('Teams &amp; HM'!G9="","",'Teams &amp; HM'!G9)</f>
        <v/>
      </c>
      <c r="F9" s="175"/>
      <c r="G9" s="169"/>
      <c r="H9" s="169"/>
      <c r="I9" s="169"/>
      <c r="J9" s="169"/>
      <c r="K9" s="169"/>
      <c r="L9" s="169"/>
      <c r="M9" s="169"/>
      <c r="N9" s="169"/>
      <c r="O9" s="162"/>
      <c r="P9" s="159"/>
    </row>
    <row r="10" spans="1:18" ht="15.75" thickBot="1" x14ac:dyDescent="0.3"/>
    <row r="11" spans="1:18" ht="15" customHeight="1" x14ac:dyDescent="0.25">
      <c r="A11" s="43" t="str">
        <f>IF('Teams &amp; HM'!A11="","",'Teams &amp; HM'!A11)</f>
        <v/>
      </c>
      <c r="B11" s="170" t="str">
        <f>IF('Teams &amp; HM'!C11="","",'Teams &amp; HM'!C11)</f>
        <v/>
      </c>
      <c r="C11" s="171"/>
      <c r="D11" s="172"/>
      <c r="E11" s="44" t="str">
        <f>IF('Teams &amp; HM'!C12="","",'Teams &amp; HM'!C12)</f>
        <v/>
      </c>
      <c r="F11" s="173"/>
      <c r="G11" s="167"/>
      <c r="H11" s="167"/>
      <c r="I11" s="167"/>
      <c r="J11" s="167"/>
      <c r="K11" s="167"/>
      <c r="L11" s="167"/>
      <c r="M11" s="167"/>
      <c r="N11" s="167"/>
      <c r="O11" s="160"/>
      <c r="P11" s="157" t="str">
        <f>IF(E11="","",SUM(F11:O17))</f>
        <v/>
      </c>
    </row>
    <row r="12" spans="1:18" ht="15" customHeight="1" x14ac:dyDescent="0.25">
      <c r="A12" s="33" t="s">
        <v>71</v>
      </c>
      <c r="B12" s="212" t="s">
        <v>70</v>
      </c>
      <c r="C12" s="212"/>
      <c r="D12" s="35" t="s">
        <v>56</v>
      </c>
      <c r="E12" s="36" t="s">
        <v>72</v>
      </c>
      <c r="F12" s="174"/>
      <c r="G12" s="168"/>
      <c r="H12" s="168"/>
      <c r="I12" s="168"/>
      <c r="J12" s="168"/>
      <c r="K12" s="168"/>
      <c r="L12" s="168"/>
      <c r="M12" s="168"/>
      <c r="N12" s="168"/>
      <c r="O12" s="161"/>
      <c r="P12" s="158"/>
    </row>
    <row r="13" spans="1:18" ht="15" customHeight="1" x14ac:dyDescent="0.25">
      <c r="A13" s="37" t="str">
        <f>IF('Teams &amp; HM'!A14="","",'Teams &amp; HM'!A14)</f>
        <v/>
      </c>
      <c r="B13" s="213" t="str">
        <f>IF('Teams &amp; HM'!B14="","",'Teams &amp; HM'!B14)</f>
        <v/>
      </c>
      <c r="C13" s="214"/>
      <c r="D13" s="38" t="str">
        <f>IF('Teams &amp; HM'!F14="","",'Teams &amp; HM'!F14)</f>
        <v/>
      </c>
      <c r="E13" s="39" t="str">
        <f>IF('Teams &amp; HM'!G14="","",'Teams &amp; HM'!G14)</f>
        <v/>
      </c>
      <c r="F13" s="174"/>
      <c r="G13" s="168"/>
      <c r="H13" s="168"/>
      <c r="I13" s="168"/>
      <c r="J13" s="168"/>
      <c r="K13" s="168"/>
      <c r="L13" s="168"/>
      <c r="M13" s="168"/>
      <c r="N13" s="168"/>
      <c r="O13" s="161"/>
      <c r="P13" s="158"/>
    </row>
    <row r="14" spans="1:18" ht="15" customHeight="1" x14ac:dyDescent="0.25">
      <c r="A14" s="37" t="str">
        <f>IF('Teams &amp; HM'!A15="","",'Teams &amp; HM'!A15)</f>
        <v/>
      </c>
      <c r="B14" s="213" t="str">
        <f>IF('Teams &amp; HM'!B15="","",'Teams &amp; HM'!B15)</f>
        <v/>
      </c>
      <c r="C14" s="214"/>
      <c r="D14" s="38" t="str">
        <f>IF('Teams &amp; HM'!F15="","",'Teams &amp; HM'!F15)</f>
        <v/>
      </c>
      <c r="E14" s="39" t="str">
        <f>IF('Teams &amp; HM'!G15="","",'Teams &amp; HM'!G15)</f>
        <v/>
      </c>
      <c r="F14" s="174"/>
      <c r="G14" s="168"/>
      <c r="H14" s="168"/>
      <c r="I14" s="168"/>
      <c r="J14" s="168"/>
      <c r="K14" s="168"/>
      <c r="L14" s="168"/>
      <c r="M14" s="168"/>
      <c r="N14" s="168"/>
      <c r="O14" s="161"/>
      <c r="P14" s="158"/>
    </row>
    <row r="15" spans="1:18" ht="15" customHeight="1" x14ac:dyDescent="0.25">
      <c r="A15" s="37" t="str">
        <f>IF('Teams &amp; HM'!A16="","",'Teams &amp; HM'!A16)</f>
        <v/>
      </c>
      <c r="B15" s="213" t="str">
        <f>IF('Teams &amp; HM'!B16="","",'Teams &amp; HM'!B16)</f>
        <v/>
      </c>
      <c r="C15" s="214"/>
      <c r="D15" s="38" t="str">
        <f>IF('Teams &amp; HM'!F16="","",'Teams &amp; HM'!F16)</f>
        <v/>
      </c>
      <c r="E15" s="39" t="str">
        <f>IF('Teams &amp; HM'!G16="","",'Teams &amp; HM'!G16)</f>
        <v/>
      </c>
      <c r="F15" s="174"/>
      <c r="G15" s="168"/>
      <c r="H15" s="168"/>
      <c r="I15" s="168"/>
      <c r="J15" s="168"/>
      <c r="K15" s="168"/>
      <c r="L15" s="168"/>
      <c r="M15" s="168"/>
      <c r="N15" s="168"/>
      <c r="O15" s="161"/>
      <c r="P15" s="158"/>
    </row>
    <row r="16" spans="1:18" ht="15" customHeight="1" x14ac:dyDescent="0.25">
      <c r="A16" s="37" t="str">
        <f>IF('Teams &amp; HM'!A17="","",'Teams &amp; HM'!A17)</f>
        <v/>
      </c>
      <c r="B16" s="213" t="str">
        <f>IF('Teams &amp; HM'!B17="","",'Teams &amp; HM'!B17)</f>
        <v/>
      </c>
      <c r="C16" s="214"/>
      <c r="D16" s="38" t="str">
        <f>IF('Teams &amp; HM'!F17="","",'Teams &amp; HM'!F17)</f>
        <v/>
      </c>
      <c r="E16" s="39" t="str">
        <f>IF('Teams &amp; HM'!G17="","",'Teams &amp; HM'!G17)</f>
        <v/>
      </c>
      <c r="F16" s="174"/>
      <c r="G16" s="168"/>
      <c r="H16" s="168"/>
      <c r="I16" s="168"/>
      <c r="J16" s="168"/>
      <c r="K16" s="168"/>
      <c r="L16" s="168"/>
      <c r="M16" s="168"/>
      <c r="N16" s="168"/>
      <c r="O16" s="161"/>
      <c r="P16" s="158"/>
    </row>
    <row r="17" spans="1:16" ht="15.75" customHeight="1" thickBot="1" x14ac:dyDescent="0.3">
      <c r="A17" s="40" t="str">
        <f>IF('Teams &amp; HM'!A18="","",'Teams &amp; HM'!A18)</f>
        <v/>
      </c>
      <c r="B17" s="215" t="str">
        <f>IF('Teams &amp; HM'!B18="","",'Teams &amp; HM'!B18)</f>
        <v/>
      </c>
      <c r="C17" s="216"/>
      <c r="D17" s="41" t="str">
        <f>IF('Teams &amp; HM'!F18="","",'Teams &amp; HM'!F18)</f>
        <v/>
      </c>
      <c r="E17" s="42" t="str">
        <f>IF('Teams &amp; HM'!G18="","",'Teams &amp; HM'!G18)</f>
        <v/>
      </c>
      <c r="F17" s="175"/>
      <c r="G17" s="169"/>
      <c r="H17" s="169"/>
      <c r="I17" s="169"/>
      <c r="J17" s="169"/>
      <c r="K17" s="169"/>
      <c r="L17" s="169"/>
      <c r="M17" s="169"/>
      <c r="N17" s="169"/>
      <c r="O17" s="162"/>
      <c r="P17" s="159"/>
    </row>
    <row r="18" spans="1:16" ht="15.75" thickBot="1" x14ac:dyDescent="0.3"/>
    <row r="19" spans="1:16" ht="15" customHeight="1" x14ac:dyDescent="0.25">
      <c r="A19" s="43" t="str">
        <f>IF('Teams &amp; HM'!A20="","",'Teams &amp; HM'!A20)</f>
        <v/>
      </c>
      <c r="B19" s="170" t="str">
        <f>IF('Teams &amp; HM'!C20="","",'Teams &amp; HM'!C20)</f>
        <v/>
      </c>
      <c r="C19" s="171"/>
      <c r="D19" s="172"/>
      <c r="E19" s="44" t="str">
        <f>IF('Teams &amp; HM'!C21="","",'Teams &amp; HM'!C21)</f>
        <v/>
      </c>
      <c r="F19" s="173"/>
      <c r="G19" s="167"/>
      <c r="H19" s="167"/>
      <c r="I19" s="167"/>
      <c r="J19" s="167"/>
      <c r="K19" s="167"/>
      <c r="L19" s="167"/>
      <c r="M19" s="167"/>
      <c r="N19" s="167"/>
      <c r="O19" s="160"/>
      <c r="P19" s="157" t="str">
        <f>IF(E19="","",SUM(F19:O25))</f>
        <v/>
      </c>
    </row>
    <row r="20" spans="1:16" ht="15" customHeight="1" x14ac:dyDescent="0.25">
      <c r="A20" s="33" t="s">
        <v>71</v>
      </c>
      <c r="B20" s="212" t="s">
        <v>70</v>
      </c>
      <c r="C20" s="212"/>
      <c r="D20" s="35" t="s">
        <v>56</v>
      </c>
      <c r="E20" s="36" t="s">
        <v>72</v>
      </c>
      <c r="F20" s="174"/>
      <c r="G20" s="168"/>
      <c r="H20" s="168"/>
      <c r="I20" s="168"/>
      <c r="J20" s="168"/>
      <c r="K20" s="168"/>
      <c r="L20" s="168"/>
      <c r="M20" s="168"/>
      <c r="N20" s="168"/>
      <c r="O20" s="161"/>
      <c r="P20" s="158"/>
    </row>
    <row r="21" spans="1:16" ht="15" customHeight="1" x14ac:dyDescent="0.25">
      <c r="A21" s="37" t="str">
        <f>IF('Teams &amp; HM'!A23="","",'Teams &amp; HM'!A23)</f>
        <v/>
      </c>
      <c r="B21" s="213" t="str">
        <f>IF('Teams &amp; HM'!B23="","",'Teams &amp; HM'!B23)</f>
        <v/>
      </c>
      <c r="C21" s="214"/>
      <c r="D21" s="38" t="str">
        <f>IF('Teams &amp; HM'!F23="","",'Teams &amp; HM'!F23)</f>
        <v/>
      </c>
      <c r="E21" s="39" t="str">
        <f>IF('Teams &amp; HM'!G23="","",'Teams &amp; HM'!G23)</f>
        <v/>
      </c>
      <c r="F21" s="174"/>
      <c r="G21" s="168"/>
      <c r="H21" s="168"/>
      <c r="I21" s="168"/>
      <c r="J21" s="168"/>
      <c r="K21" s="168"/>
      <c r="L21" s="168"/>
      <c r="M21" s="168"/>
      <c r="N21" s="168"/>
      <c r="O21" s="161"/>
      <c r="P21" s="158"/>
    </row>
    <row r="22" spans="1:16" ht="15" customHeight="1" x14ac:dyDescent="0.25">
      <c r="A22" s="37" t="str">
        <f>IF('Teams &amp; HM'!A24="","",'Teams &amp; HM'!A24)</f>
        <v/>
      </c>
      <c r="B22" s="213" t="str">
        <f>IF('Teams &amp; HM'!B24="","",'Teams &amp; HM'!B24)</f>
        <v/>
      </c>
      <c r="C22" s="214"/>
      <c r="D22" s="38" t="str">
        <f>IF('Teams &amp; HM'!F24="","",'Teams &amp; HM'!F24)</f>
        <v/>
      </c>
      <c r="E22" s="39" t="str">
        <f>IF('Teams &amp; HM'!G24="","",'Teams &amp; HM'!G24)</f>
        <v/>
      </c>
      <c r="F22" s="174"/>
      <c r="G22" s="168"/>
      <c r="H22" s="168"/>
      <c r="I22" s="168"/>
      <c r="J22" s="168"/>
      <c r="K22" s="168"/>
      <c r="L22" s="168"/>
      <c r="M22" s="168"/>
      <c r="N22" s="168"/>
      <c r="O22" s="161"/>
      <c r="P22" s="158"/>
    </row>
    <row r="23" spans="1:16" ht="15" customHeight="1" x14ac:dyDescent="0.25">
      <c r="A23" s="37" t="str">
        <f>IF('Teams &amp; HM'!A25="","",'Teams &amp; HM'!A25)</f>
        <v/>
      </c>
      <c r="B23" s="213" t="str">
        <f>IF('Teams &amp; HM'!B25="","",'Teams &amp; HM'!B25)</f>
        <v/>
      </c>
      <c r="C23" s="214"/>
      <c r="D23" s="38" t="str">
        <f>IF('Teams &amp; HM'!F25="","",'Teams &amp; HM'!F25)</f>
        <v/>
      </c>
      <c r="E23" s="39" t="str">
        <f>IF('Teams &amp; HM'!G25="","",'Teams &amp; HM'!G25)</f>
        <v/>
      </c>
      <c r="F23" s="174"/>
      <c r="G23" s="168"/>
      <c r="H23" s="168"/>
      <c r="I23" s="168"/>
      <c r="J23" s="168"/>
      <c r="K23" s="168"/>
      <c r="L23" s="168"/>
      <c r="M23" s="168"/>
      <c r="N23" s="168"/>
      <c r="O23" s="161"/>
      <c r="P23" s="158"/>
    </row>
    <row r="24" spans="1:16" ht="15" customHeight="1" x14ac:dyDescent="0.25">
      <c r="A24" s="37" t="str">
        <f>IF('Teams &amp; HM'!A26="","",'Teams &amp; HM'!A26)</f>
        <v/>
      </c>
      <c r="B24" s="213" t="str">
        <f>IF('Teams &amp; HM'!B26="","",'Teams &amp; HM'!B26)</f>
        <v/>
      </c>
      <c r="C24" s="214"/>
      <c r="D24" s="38" t="str">
        <f>IF('Teams &amp; HM'!F26="","",'Teams &amp; HM'!F26)</f>
        <v/>
      </c>
      <c r="E24" s="39" t="str">
        <f>IF('Teams &amp; HM'!G26="","",'Teams &amp; HM'!G26)</f>
        <v/>
      </c>
      <c r="F24" s="174"/>
      <c r="G24" s="168"/>
      <c r="H24" s="168"/>
      <c r="I24" s="168"/>
      <c r="J24" s="168"/>
      <c r="K24" s="168"/>
      <c r="L24" s="168"/>
      <c r="M24" s="168"/>
      <c r="N24" s="168"/>
      <c r="O24" s="161"/>
      <c r="P24" s="158"/>
    </row>
    <row r="25" spans="1:16" ht="15.75" customHeight="1" thickBot="1" x14ac:dyDescent="0.3">
      <c r="A25" s="40" t="str">
        <f>IF('Teams &amp; HM'!A27="","",'Teams &amp; HM'!A27)</f>
        <v/>
      </c>
      <c r="B25" s="215" t="str">
        <f>IF('Teams &amp; HM'!B27="","",'Teams &amp; HM'!B27)</f>
        <v/>
      </c>
      <c r="C25" s="216"/>
      <c r="D25" s="41" t="str">
        <f>IF('Teams &amp; HM'!F27="","",'Teams &amp; HM'!F27)</f>
        <v/>
      </c>
      <c r="E25" s="42" t="str">
        <f>IF('Teams &amp; HM'!G27="","",'Teams &amp; HM'!G27)</f>
        <v/>
      </c>
      <c r="F25" s="175"/>
      <c r="G25" s="169"/>
      <c r="H25" s="169"/>
      <c r="I25" s="169"/>
      <c r="J25" s="169"/>
      <c r="K25" s="169"/>
      <c r="L25" s="169"/>
      <c r="M25" s="169"/>
      <c r="N25" s="169"/>
      <c r="O25" s="162"/>
      <c r="P25" s="159"/>
    </row>
    <row r="26" spans="1:16" ht="15.75" thickBot="1" x14ac:dyDescent="0.3"/>
    <row r="27" spans="1:16" ht="15" customHeight="1" x14ac:dyDescent="0.25">
      <c r="A27" s="43" t="str">
        <f>IF('Teams &amp; HM'!A29="","",'Teams &amp; HM'!A29)</f>
        <v/>
      </c>
      <c r="B27" s="170" t="str">
        <f>IF('Teams &amp; HM'!C29="","",'Teams &amp; HM'!C29)</f>
        <v/>
      </c>
      <c r="C27" s="171"/>
      <c r="D27" s="172"/>
      <c r="E27" s="44" t="str">
        <f>IF('Teams &amp; HM'!C30="","",'Teams &amp; HM'!C30)</f>
        <v/>
      </c>
      <c r="F27" s="173"/>
      <c r="G27" s="167"/>
      <c r="H27" s="167"/>
      <c r="I27" s="167"/>
      <c r="J27" s="167"/>
      <c r="K27" s="167"/>
      <c r="L27" s="167"/>
      <c r="M27" s="167"/>
      <c r="N27" s="167"/>
      <c r="O27" s="160"/>
      <c r="P27" s="157" t="str">
        <f>IF(E27="","",SUM(F27:O33))</f>
        <v/>
      </c>
    </row>
    <row r="28" spans="1:16" ht="15" customHeight="1" x14ac:dyDescent="0.25">
      <c r="A28" s="33" t="s">
        <v>71</v>
      </c>
      <c r="B28" s="212" t="s">
        <v>70</v>
      </c>
      <c r="C28" s="212"/>
      <c r="D28" s="35" t="s">
        <v>56</v>
      </c>
      <c r="E28" s="36" t="s">
        <v>72</v>
      </c>
      <c r="F28" s="174"/>
      <c r="G28" s="168"/>
      <c r="H28" s="168"/>
      <c r="I28" s="168"/>
      <c r="J28" s="168"/>
      <c r="K28" s="168"/>
      <c r="L28" s="168"/>
      <c r="M28" s="168"/>
      <c r="N28" s="168"/>
      <c r="O28" s="161"/>
      <c r="P28" s="158"/>
    </row>
    <row r="29" spans="1:16" ht="15" customHeight="1" x14ac:dyDescent="0.25">
      <c r="A29" s="37" t="str">
        <f>IF('Teams &amp; HM'!A32="","",'Teams &amp; HM'!A32)</f>
        <v/>
      </c>
      <c r="B29" s="213" t="str">
        <f>IF('Teams &amp; HM'!B32="","",'Teams &amp; HM'!B32)</f>
        <v/>
      </c>
      <c r="C29" s="214"/>
      <c r="D29" s="38" t="str">
        <f>IF('Teams &amp; HM'!F32="","",'Teams &amp; HM'!F32)</f>
        <v/>
      </c>
      <c r="E29" s="39" t="str">
        <f>IF('Teams &amp; HM'!G32="","",'Teams &amp; HM'!G32)</f>
        <v/>
      </c>
      <c r="F29" s="174"/>
      <c r="G29" s="168"/>
      <c r="H29" s="168"/>
      <c r="I29" s="168"/>
      <c r="J29" s="168"/>
      <c r="K29" s="168"/>
      <c r="L29" s="168"/>
      <c r="M29" s="168"/>
      <c r="N29" s="168"/>
      <c r="O29" s="161"/>
      <c r="P29" s="158"/>
    </row>
    <row r="30" spans="1:16" ht="15" customHeight="1" x14ac:dyDescent="0.25">
      <c r="A30" s="37" t="str">
        <f>IF('Teams &amp; HM'!A33="","",'Teams &amp; HM'!A33)</f>
        <v/>
      </c>
      <c r="B30" s="213" t="str">
        <f>IF('Teams &amp; HM'!B33="","",'Teams &amp; HM'!B33)</f>
        <v/>
      </c>
      <c r="C30" s="214"/>
      <c r="D30" s="38" t="str">
        <f>IF('Teams &amp; HM'!F33="","",'Teams &amp; HM'!F33)</f>
        <v/>
      </c>
      <c r="E30" s="39" t="str">
        <f>IF('Teams &amp; HM'!G33="","",'Teams &amp; HM'!G33)</f>
        <v/>
      </c>
      <c r="F30" s="174"/>
      <c r="G30" s="168"/>
      <c r="H30" s="168"/>
      <c r="I30" s="168"/>
      <c r="J30" s="168"/>
      <c r="K30" s="168"/>
      <c r="L30" s="168"/>
      <c r="M30" s="168"/>
      <c r="N30" s="168"/>
      <c r="O30" s="161"/>
      <c r="P30" s="158"/>
    </row>
    <row r="31" spans="1:16" ht="15" customHeight="1" x14ac:dyDescent="0.25">
      <c r="A31" s="37" t="str">
        <f>IF('Teams &amp; HM'!A34="","",'Teams &amp; HM'!A34)</f>
        <v/>
      </c>
      <c r="B31" s="213" t="str">
        <f>IF('Teams &amp; HM'!B34="","",'Teams &amp; HM'!B34)</f>
        <v/>
      </c>
      <c r="C31" s="214"/>
      <c r="D31" s="38" t="str">
        <f>IF('Teams &amp; HM'!F34="","",'Teams &amp; HM'!F34)</f>
        <v/>
      </c>
      <c r="E31" s="39" t="str">
        <f>IF('Teams &amp; HM'!G34="","",'Teams &amp; HM'!G34)</f>
        <v/>
      </c>
      <c r="F31" s="174"/>
      <c r="G31" s="168"/>
      <c r="H31" s="168"/>
      <c r="I31" s="168"/>
      <c r="J31" s="168"/>
      <c r="K31" s="168"/>
      <c r="L31" s="168"/>
      <c r="M31" s="168"/>
      <c r="N31" s="168"/>
      <c r="O31" s="161"/>
      <c r="P31" s="158"/>
    </row>
    <row r="32" spans="1:16" ht="15" customHeight="1" x14ac:dyDescent="0.25">
      <c r="A32" s="37" t="str">
        <f>IF('Teams &amp; HM'!A35="","",'Teams &amp; HM'!A35)</f>
        <v/>
      </c>
      <c r="B32" s="213" t="str">
        <f>IF('Teams &amp; HM'!B35="","",'Teams &amp; HM'!B35)</f>
        <v/>
      </c>
      <c r="C32" s="214"/>
      <c r="D32" s="38" t="str">
        <f>IF('Teams &amp; HM'!F35="","",'Teams &amp; HM'!F35)</f>
        <v/>
      </c>
      <c r="E32" s="39" t="str">
        <f>IF('Teams &amp; HM'!G35="","",'Teams &amp; HM'!G35)</f>
        <v/>
      </c>
      <c r="F32" s="174"/>
      <c r="G32" s="168"/>
      <c r="H32" s="168"/>
      <c r="I32" s="168"/>
      <c r="J32" s="168"/>
      <c r="K32" s="168"/>
      <c r="L32" s="168"/>
      <c r="M32" s="168"/>
      <c r="N32" s="168"/>
      <c r="O32" s="161"/>
      <c r="P32" s="158"/>
    </row>
    <row r="33" spans="1:16" ht="15.75" customHeight="1" thickBot="1" x14ac:dyDescent="0.3">
      <c r="A33" s="40" t="str">
        <f>IF('Teams &amp; HM'!A36="","",'Teams &amp; HM'!A36)</f>
        <v/>
      </c>
      <c r="B33" s="215" t="str">
        <f>IF('Teams &amp; HM'!B36="","",'Teams &amp; HM'!B36)</f>
        <v/>
      </c>
      <c r="C33" s="216"/>
      <c r="D33" s="41" t="str">
        <f>IF('Teams &amp; HM'!F36="","",'Teams &amp; HM'!F36)</f>
        <v/>
      </c>
      <c r="E33" s="42" t="str">
        <f>IF('Teams &amp; HM'!G36="","",'Teams &amp; HM'!G36)</f>
        <v/>
      </c>
      <c r="F33" s="175"/>
      <c r="G33" s="169"/>
      <c r="H33" s="169"/>
      <c r="I33" s="169"/>
      <c r="J33" s="169"/>
      <c r="K33" s="169"/>
      <c r="L33" s="169"/>
      <c r="M33" s="169"/>
      <c r="N33" s="169"/>
      <c r="O33" s="162"/>
      <c r="P33" s="159"/>
    </row>
    <row r="34" spans="1:16" ht="15.75" thickBot="1" x14ac:dyDescent="0.3"/>
    <row r="35" spans="1:16" ht="15" customHeight="1" x14ac:dyDescent="0.25">
      <c r="A35" s="43" t="str">
        <f>IF('Teams &amp; HM'!A38="","",'Teams &amp; HM'!A38)</f>
        <v/>
      </c>
      <c r="B35" s="170" t="str">
        <f>IF('Teams &amp; HM'!C38="","",'Teams &amp; HM'!C38)</f>
        <v/>
      </c>
      <c r="C35" s="171"/>
      <c r="D35" s="172"/>
      <c r="E35" s="44" t="str">
        <f>IF('Teams &amp; HM'!C39="","",'Teams &amp; HM'!C39)</f>
        <v/>
      </c>
      <c r="F35" s="173"/>
      <c r="G35" s="167"/>
      <c r="H35" s="167"/>
      <c r="I35" s="167"/>
      <c r="J35" s="167"/>
      <c r="K35" s="167"/>
      <c r="L35" s="167"/>
      <c r="M35" s="167"/>
      <c r="N35" s="167"/>
      <c r="O35" s="160"/>
      <c r="P35" s="157" t="str">
        <f>IF(E35="","",SUM(F35:O41))</f>
        <v/>
      </c>
    </row>
    <row r="36" spans="1:16" ht="15" customHeight="1" x14ac:dyDescent="0.25">
      <c r="A36" s="33" t="s">
        <v>71</v>
      </c>
      <c r="B36" s="212" t="s">
        <v>70</v>
      </c>
      <c r="C36" s="212"/>
      <c r="D36" s="35" t="s">
        <v>56</v>
      </c>
      <c r="E36" s="36" t="s">
        <v>72</v>
      </c>
      <c r="F36" s="174"/>
      <c r="G36" s="168"/>
      <c r="H36" s="168"/>
      <c r="I36" s="168"/>
      <c r="J36" s="168"/>
      <c r="K36" s="168"/>
      <c r="L36" s="168"/>
      <c r="M36" s="168"/>
      <c r="N36" s="168"/>
      <c r="O36" s="161"/>
      <c r="P36" s="158"/>
    </row>
    <row r="37" spans="1:16" ht="15" customHeight="1" x14ac:dyDescent="0.25">
      <c r="A37" s="37" t="str">
        <f>IF('Teams &amp; HM'!A41="","",'Teams &amp; HM'!A41)</f>
        <v/>
      </c>
      <c r="B37" s="213" t="str">
        <f>IF('Teams &amp; HM'!B41="","",'Teams &amp; HM'!B41)</f>
        <v/>
      </c>
      <c r="C37" s="214"/>
      <c r="D37" s="38" t="str">
        <f>IF('Teams &amp; HM'!F41="","",'Teams &amp; HM'!F41)</f>
        <v/>
      </c>
      <c r="E37" s="39" t="str">
        <f>IF('Teams &amp; HM'!G41="","",'Teams &amp; HM'!G41)</f>
        <v/>
      </c>
      <c r="F37" s="174"/>
      <c r="G37" s="168"/>
      <c r="H37" s="168"/>
      <c r="I37" s="168"/>
      <c r="J37" s="168"/>
      <c r="K37" s="168"/>
      <c r="L37" s="168"/>
      <c r="M37" s="168"/>
      <c r="N37" s="168"/>
      <c r="O37" s="161"/>
      <c r="P37" s="158"/>
    </row>
    <row r="38" spans="1:16" ht="15" customHeight="1" x14ac:dyDescent="0.25">
      <c r="A38" s="37" t="str">
        <f>IF('Teams &amp; HM'!A42="","",'Teams &amp; HM'!A42)</f>
        <v/>
      </c>
      <c r="B38" s="213" t="str">
        <f>IF('Teams &amp; HM'!B42="","",'Teams &amp; HM'!B42)</f>
        <v/>
      </c>
      <c r="C38" s="214"/>
      <c r="D38" s="38" t="str">
        <f>IF('Teams &amp; HM'!F42="","",'Teams &amp; HM'!F42)</f>
        <v/>
      </c>
      <c r="E38" s="39" t="str">
        <f>IF('Teams &amp; HM'!G42="","",'Teams &amp; HM'!G42)</f>
        <v/>
      </c>
      <c r="F38" s="174"/>
      <c r="G38" s="168"/>
      <c r="H38" s="168"/>
      <c r="I38" s="168"/>
      <c r="J38" s="168"/>
      <c r="K38" s="168"/>
      <c r="L38" s="168"/>
      <c r="M38" s="168"/>
      <c r="N38" s="168"/>
      <c r="O38" s="161"/>
      <c r="P38" s="158"/>
    </row>
    <row r="39" spans="1:16" ht="15" customHeight="1" x14ac:dyDescent="0.25">
      <c r="A39" s="37" t="str">
        <f>IF('Teams &amp; HM'!A43="","",'Teams &amp; HM'!A43)</f>
        <v/>
      </c>
      <c r="B39" s="213" t="str">
        <f>IF('Teams &amp; HM'!B43="","",'Teams &amp; HM'!B43)</f>
        <v/>
      </c>
      <c r="C39" s="214"/>
      <c r="D39" s="38" t="str">
        <f>IF('Teams &amp; HM'!F43="","",'Teams &amp; HM'!F43)</f>
        <v/>
      </c>
      <c r="E39" s="39" t="str">
        <f>IF('Teams &amp; HM'!G43="","",'Teams &amp; HM'!G43)</f>
        <v/>
      </c>
      <c r="F39" s="174"/>
      <c r="G39" s="168"/>
      <c r="H39" s="168"/>
      <c r="I39" s="168"/>
      <c r="J39" s="168"/>
      <c r="K39" s="168"/>
      <c r="L39" s="168"/>
      <c r="M39" s="168"/>
      <c r="N39" s="168"/>
      <c r="O39" s="161"/>
      <c r="P39" s="158"/>
    </row>
    <row r="40" spans="1:16" ht="15" customHeight="1" x14ac:dyDescent="0.25">
      <c r="A40" s="37" t="str">
        <f>IF('Teams &amp; HM'!A44="","",'Teams &amp; HM'!A44)</f>
        <v/>
      </c>
      <c r="B40" s="213" t="str">
        <f>IF('Teams &amp; HM'!B44="","",'Teams &amp; HM'!B44)</f>
        <v/>
      </c>
      <c r="C40" s="214"/>
      <c r="D40" s="38" t="str">
        <f>IF('Teams &amp; HM'!F44="","",'Teams &amp; HM'!F44)</f>
        <v/>
      </c>
      <c r="E40" s="39" t="str">
        <f>IF('Teams &amp; HM'!G44="","",'Teams &amp; HM'!G44)</f>
        <v/>
      </c>
      <c r="F40" s="174"/>
      <c r="G40" s="168"/>
      <c r="H40" s="168"/>
      <c r="I40" s="168"/>
      <c r="J40" s="168"/>
      <c r="K40" s="168"/>
      <c r="L40" s="168"/>
      <c r="M40" s="168"/>
      <c r="N40" s="168"/>
      <c r="O40" s="161"/>
      <c r="P40" s="158"/>
    </row>
    <row r="41" spans="1:16" ht="15.75" customHeight="1" thickBot="1" x14ac:dyDescent="0.3">
      <c r="A41" s="40" t="str">
        <f>IF('Teams &amp; HM'!A45="","",'Teams &amp; HM'!A45)</f>
        <v/>
      </c>
      <c r="B41" s="215" t="str">
        <f>IF('Teams &amp; HM'!B45="","",'Teams &amp; HM'!B45)</f>
        <v/>
      </c>
      <c r="C41" s="216"/>
      <c r="D41" s="41" t="str">
        <f>IF('Teams &amp; HM'!F45="","",'Teams &amp; HM'!F45)</f>
        <v/>
      </c>
      <c r="E41" s="42" t="str">
        <f>IF('Teams &amp; HM'!G45="","",'Teams &amp; HM'!G45)</f>
        <v/>
      </c>
      <c r="F41" s="175"/>
      <c r="G41" s="169"/>
      <c r="H41" s="169"/>
      <c r="I41" s="169"/>
      <c r="J41" s="169"/>
      <c r="K41" s="169"/>
      <c r="L41" s="169"/>
      <c r="M41" s="169"/>
      <c r="N41" s="169"/>
      <c r="O41" s="162"/>
      <c r="P41" s="159"/>
    </row>
    <row r="42" spans="1:16" ht="15.75" thickBot="1" x14ac:dyDescent="0.3"/>
    <row r="43" spans="1:16" ht="15" customHeight="1" x14ac:dyDescent="0.25">
      <c r="A43" s="43" t="str">
        <f>IF('Teams &amp; HM'!A47="","",'Teams &amp; HM'!A47)</f>
        <v/>
      </c>
      <c r="B43" s="170" t="str">
        <f>IF('Teams &amp; HM'!C47="","",'Teams &amp; HM'!C47)</f>
        <v/>
      </c>
      <c r="C43" s="171"/>
      <c r="D43" s="172"/>
      <c r="E43" s="44" t="str">
        <f>IF('Teams &amp; HM'!C48="","",'Teams &amp; HM'!C48)</f>
        <v/>
      </c>
      <c r="F43" s="173"/>
      <c r="G43" s="167"/>
      <c r="H43" s="167"/>
      <c r="I43" s="167"/>
      <c r="J43" s="167"/>
      <c r="K43" s="167"/>
      <c r="L43" s="167"/>
      <c r="M43" s="167"/>
      <c r="N43" s="167"/>
      <c r="O43" s="160"/>
      <c r="P43" s="157" t="str">
        <f>IF(E43="","",SUM(F43:O49))</f>
        <v/>
      </c>
    </row>
    <row r="44" spans="1:16" ht="15" customHeight="1" x14ac:dyDescent="0.25">
      <c r="A44" s="33" t="s">
        <v>71</v>
      </c>
      <c r="B44" s="212" t="s">
        <v>70</v>
      </c>
      <c r="C44" s="212"/>
      <c r="D44" s="35" t="s">
        <v>56</v>
      </c>
      <c r="E44" s="36" t="s">
        <v>72</v>
      </c>
      <c r="F44" s="174"/>
      <c r="G44" s="168"/>
      <c r="H44" s="168"/>
      <c r="I44" s="168"/>
      <c r="J44" s="168"/>
      <c r="K44" s="168"/>
      <c r="L44" s="168"/>
      <c r="M44" s="168"/>
      <c r="N44" s="168"/>
      <c r="O44" s="161"/>
      <c r="P44" s="158"/>
    </row>
    <row r="45" spans="1:16" ht="15" customHeight="1" x14ac:dyDescent="0.25">
      <c r="A45" s="37" t="str">
        <f>IF('Teams &amp; HM'!A50="","",'Teams &amp; HM'!A50)</f>
        <v/>
      </c>
      <c r="B45" s="213" t="str">
        <f>IF('Teams &amp; HM'!B50="","",'Teams &amp; HM'!B50)</f>
        <v/>
      </c>
      <c r="C45" s="214"/>
      <c r="D45" s="38" t="str">
        <f>IF('Teams &amp; HM'!F50="","",'Teams &amp; HM'!F50)</f>
        <v/>
      </c>
      <c r="E45" s="39" t="str">
        <f>IF('Teams &amp; HM'!G50="","",'Teams &amp; HM'!G50)</f>
        <v/>
      </c>
      <c r="F45" s="174"/>
      <c r="G45" s="168"/>
      <c r="H45" s="168"/>
      <c r="I45" s="168"/>
      <c r="J45" s="168"/>
      <c r="K45" s="168"/>
      <c r="L45" s="168"/>
      <c r="M45" s="168"/>
      <c r="N45" s="168"/>
      <c r="O45" s="161"/>
      <c r="P45" s="158"/>
    </row>
    <row r="46" spans="1:16" ht="15" customHeight="1" x14ac:dyDescent="0.25">
      <c r="A46" s="37" t="str">
        <f>IF('Teams &amp; HM'!A51="","",'Teams &amp; HM'!A51)</f>
        <v/>
      </c>
      <c r="B46" s="213" t="str">
        <f>IF('Teams &amp; HM'!B51="","",'Teams &amp; HM'!B51)</f>
        <v/>
      </c>
      <c r="C46" s="214"/>
      <c r="D46" s="38" t="str">
        <f>IF('Teams &amp; HM'!F51="","",'Teams &amp; HM'!F51)</f>
        <v/>
      </c>
      <c r="E46" s="39" t="str">
        <f>IF('Teams &amp; HM'!G51="","",'Teams &amp; HM'!G51)</f>
        <v/>
      </c>
      <c r="F46" s="174"/>
      <c r="G46" s="168"/>
      <c r="H46" s="168"/>
      <c r="I46" s="168"/>
      <c r="J46" s="168"/>
      <c r="K46" s="168"/>
      <c r="L46" s="168"/>
      <c r="M46" s="168"/>
      <c r="N46" s="168"/>
      <c r="O46" s="161"/>
      <c r="P46" s="158"/>
    </row>
    <row r="47" spans="1:16" ht="15" customHeight="1" x14ac:dyDescent="0.25">
      <c r="A47" s="37" t="str">
        <f>IF('Teams &amp; HM'!A52="","",'Teams &amp; HM'!A52)</f>
        <v/>
      </c>
      <c r="B47" s="213" t="str">
        <f>IF('Teams &amp; HM'!B52="","",'Teams &amp; HM'!B52)</f>
        <v/>
      </c>
      <c r="C47" s="214"/>
      <c r="D47" s="38" t="str">
        <f>IF('Teams &amp; HM'!F52="","",'Teams &amp; HM'!F52)</f>
        <v/>
      </c>
      <c r="E47" s="39" t="str">
        <f>IF('Teams &amp; HM'!G52="","",'Teams &amp; HM'!G52)</f>
        <v/>
      </c>
      <c r="F47" s="174"/>
      <c r="G47" s="168"/>
      <c r="H47" s="168"/>
      <c r="I47" s="168"/>
      <c r="J47" s="168"/>
      <c r="K47" s="168"/>
      <c r="L47" s="168"/>
      <c r="M47" s="168"/>
      <c r="N47" s="168"/>
      <c r="O47" s="161"/>
      <c r="P47" s="158"/>
    </row>
    <row r="48" spans="1:16" ht="15" customHeight="1" x14ac:dyDescent="0.25">
      <c r="A48" s="37" t="str">
        <f>IF('Teams &amp; HM'!A53="","",'Teams &amp; HM'!A53)</f>
        <v/>
      </c>
      <c r="B48" s="213" t="str">
        <f>IF('Teams &amp; HM'!B53="","",'Teams &amp; HM'!B53)</f>
        <v/>
      </c>
      <c r="C48" s="214"/>
      <c r="D48" s="38" t="str">
        <f>IF('Teams &amp; HM'!F53="","",'Teams &amp; HM'!F53)</f>
        <v/>
      </c>
      <c r="E48" s="39" t="str">
        <f>IF('Teams &amp; HM'!G53="","",'Teams &amp; HM'!G53)</f>
        <v/>
      </c>
      <c r="F48" s="174"/>
      <c r="G48" s="168"/>
      <c r="H48" s="168"/>
      <c r="I48" s="168"/>
      <c r="J48" s="168"/>
      <c r="K48" s="168"/>
      <c r="L48" s="168"/>
      <c r="M48" s="168"/>
      <c r="N48" s="168"/>
      <c r="O48" s="161"/>
      <c r="P48" s="158"/>
    </row>
    <row r="49" spans="1:16" ht="15.75" customHeight="1" thickBot="1" x14ac:dyDescent="0.3">
      <c r="A49" s="40" t="str">
        <f>IF('Teams &amp; HM'!A54="","",'Teams &amp; HM'!A54)</f>
        <v/>
      </c>
      <c r="B49" s="215" t="str">
        <f>IF('Teams &amp; HM'!B54="","",'Teams &amp; HM'!B54)</f>
        <v/>
      </c>
      <c r="C49" s="216"/>
      <c r="D49" s="41" t="str">
        <f>IF('Teams &amp; HM'!F54="","",'Teams &amp; HM'!F54)</f>
        <v/>
      </c>
      <c r="E49" s="42" t="str">
        <f>IF('Teams &amp; HM'!G54="","",'Teams &amp; HM'!G54)</f>
        <v/>
      </c>
      <c r="F49" s="175"/>
      <c r="G49" s="169"/>
      <c r="H49" s="169"/>
      <c r="I49" s="169"/>
      <c r="J49" s="169"/>
      <c r="K49" s="169"/>
      <c r="L49" s="169"/>
      <c r="M49" s="169"/>
      <c r="N49" s="169"/>
      <c r="O49" s="162"/>
      <c r="P49" s="159"/>
    </row>
    <row r="50" spans="1:16" ht="15.75" thickBot="1" x14ac:dyDescent="0.3"/>
    <row r="51" spans="1:16" ht="15" customHeight="1" x14ac:dyDescent="0.25">
      <c r="A51" s="43" t="str">
        <f>IF('Teams &amp; HM'!A56="","",'Teams &amp; HM'!A56)</f>
        <v/>
      </c>
      <c r="B51" s="170" t="str">
        <f>IF('Teams &amp; HM'!C56="","",'Teams &amp; HM'!C56)</f>
        <v/>
      </c>
      <c r="C51" s="171"/>
      <c r="D51" s="172"/>
      <c r="E51" s="44" t="str">
        <f>IF('Teams &amp; HM'!C57="","",'Teams &amp; HM'!C57)</f>
        <v/>
      </c>
      <c r="F51" s="173"/>
      <c r="G51" s="167"/>
      <c r="H51" s="167"/>
      <c r="I51" s="167"/>
      <c r="J51" s="167"/>
      <c r="K51" s="167"/>
      <c r="L51" s="167"/>
      <c r="M51" s="167"/>
      <c r="N51" s="167"/>
      <c r="O51" s="160"/>
      <c r="P51" s="157" t="str">
        <f>IF(E51="","",SUM(F51:O57))</f>
        <v/>
      </c>
    </row>
    <row r="52" spans="1:16" ht="15" customHeight="1" x14ac:dyDescent="0.25">
      <c r="A52" s="33" t="s">
        <v>71</v>
      </c>
      <c r="B52" s="212" t="s">
        <v>70</v>
      </c>
      <c r="C52" s="212"/>
      <c r="D52" s="35" t="s">
        <v>56</v>
      </c>
      <c r="E52" s="36" t="s">
        <v>72</v>
      </c>
      <c r="F52" s="174"/>
      <c r="G52" s="168"/>
      <c r="H52" s="168"/>
      <c r="I52" s="168"/>
      <c r="J52" s="168"/>
      <c r="K52" s="168"/>
      <c r="L52" s="168"/>
      <c r="M52" s="168"/>
      <c r="N52" s="168"/>
      <c r="O52" s="161"/>
      <c r="P52" s="158"/>
    </row>
    <row r="53" spans="1:16" ht="15" customHeight="1" x14ac:dyDescent="0.25">
      <c r="A53" s="37" t="str">
        <f>IF('Teams &amp; HM'!A59="","",'Teams &amp; HM'!A59)</f>
        <v/>
      </c>
      <c r="B53" s="213" t="str">
        <f>IF('Teams &amp; HM'!B59="","",'Teams &amp; HM'!B59)</f>
        <v/>
      </c>
      <c r="C53" s="214"/>
      <c r="D53" s="38" t="str">
        <f>IF('Teams &amp; HM'!F59="","",'Teams &amp; HM'!F59)</f>
        <v/>
      </c>
      <c r="E53" s="39" t="str">
        <f>IF('Teams &amp; HM'!G59="","",'Teams &amp; HM'!G59)</f>
        <v/>
      </c>
      <c r="F53" s="174"/>
      <c r="G53" s="168"/>
      <c r="H53" s="168"/>
      <c r="I53" s="168"/>
      <c r="J53" s="168"/>
      <c r="K53" s="168"/>
      <c r="L53" s="168"/>
      <c r="M53" s="168"/>
      <c r="N53" s="168"/>
      <c r="O53" s="161"/>
      <c r="P53" s="158"/>
    </row>
    <row r="54" spans="1:16" ht="15" customHeight="1" x14ac:dyDescent="0.25">
      <c r="A54" s="37" t="str">
        <f>IF('Teams &amp; HM'!A60="","",'Teams &amp; HM'!A60)</f>
        <v/>
      </c>
      <c r="B54" s="213" t="str">
        <f>IF('Teams &amp; HM'!B60="","",'Teams &amp; HM'!B60)</f>
        <v/>
      </c>
      <c r="C54" s="214"/>
      <c r="D54" s="38" t="str">
        <f>IF('Teams &amp; HM'!F60="","",'Teams &amp; HM'!F60)</f>
        <v/>
      </c>
      <c r="E54" s="39" t="str">
        <f>IF('Teams &amp; HM'!G60="","",'Teams &amp; HM'!G60)</f>
        <v/>
      </c>
      <c r="F54" s="174"/>
      <c r="G54" s="168"/>
      <c r="H54" s="168"/>
      <c r="I54" s="168"/>
      <c r="J54" s="168"/>
      <c r="K54" s="168"/>
      <c r="L54" s="168"/>
      <c r="M54" s="168"/>
      <c r="N54" s="168"/>
      <c r="O54" s="161"/>
      <c r="P54" s="158"/>
    </row>
    <row r="55" spans="1:16" ht="15" customHeight="1" x14ac:dyDescent="0.25">
      <c r="A55" s="37" t="str">
        <f>IF('Teams &amp; HM'!A61="","",'Teams &amp; HM'!A61)</f>
        <v/>
      </c>
      <c r="B55" s="213" t="str">
        <f>IF('Teams &amp; HM'!B61="","",'Teams &amp; HM'!B61)</f>
        <v/>
      </c>
      <c r="C55" s="214"/>
      <c r="D55" s="38" t="str">
        <f>IF('Teams &amp; HM'!F61="","",'Teams &amp; HM'!F61)</f>
        <v/>
      </c>
      <c r="E55" s="39" t="str">
        <f>IF('Teams &amp; HM'!G61="","",'Teams &amp; HM'!G61)</f>
        <v/>
      </c>
      <c r="F55" s="174"/>
      <c r="G55" s="168"/>
      <c r="H55" s="168"/>
      <c r="I55" s="168"/>
      <c r="J55" s="168"/>
      <c r="K55" s="168"/>
      <c r="L55" s="168"/>
      <c r="M55" s="168"/>
      <c r="N55" s="168"/>
      <c r="O55" s="161"/>
      <c r="P55" s="158"/>
    </row>
    <row r="56" spans="1:16" ht="15" customHeight="1" x14ac:dyDescent="0.25">
      <c r="A56" s="37" t="str">
        <f>IF('Teams &amp; HM'!A62="","",'Teams &amp; HM'!A62)</f>
        <v/>
      </c>
      <c r="B56" s="213" t="str">
        <f>IF('Teams &amp; HM'!B62="","",'Teams &amp; HM'!B62)</f>
        <v/>
      </c>
      <c r="C56" s="214"/>
      <c r="D56" s="38" t="str">
        <f>IF('Teams &amp; HM'!F62="","",'Teams &amp; HM'!F62)</f>
        <v/>
      </c>
      <c r="E56" s="39" t="str">
        <f>IF('Teams &amp; HM'!G62="","",'Teams &amp; HM'!G62)</f>
        <v/>
      </c>
      <c r="F56" s="174"/>
      <c r="G56" s="168"/>
      <c r="H56" s="168"/>
      <c r="I56" s="168"/>
      <c r="J56" s="168"/>
      <c r="K56" s="168"/>
      <c r="L56" s="168"/>
      <c r="M56" s="168"/>
      <c r="N56" s="168"/>
      <c r="O56" s="161"/>
      <c r="P56" s="158"/>
    </row>
    <row r="57" spans="1:16" ht="15.75" customHeight="1" thickBot="1" x14ac:dyDescent="0.3">
      <c r="A57" s="40" t="str">
        <f>IF('Teams &amp; HM'!A63="","",'Teams &amp; HM'!A63)</f>
        <v/>
      </c>
      <c r="B57" s="215" t="str">
        <f>IF('Teams &amp; HM'!B63="","",'Teams &amp; HM'!B63)</f>
        <v/>
      </c>
      <c r="C57" s="216"/>
      <c r="D57" s="41" t="str">
        <f>IF('Teams &amp; HM'!F63="","",'Teams &amp; HM'!F63)</f>
        <v/>
      </c>
      <c r="E57" s="42" t="str">
        <f>IF('Teams &amp; HM'!G63="","",'Teams &amp; HM'!G63)</f>
        <v/>
      </c>
      <c r="F57" s="175"/>
      <c r="G57" s="169"/>
      <c r="H57" s="169"/>
      <c r="I57" s="169"/>
      <c r="J57" s="169"/>
      <c r="K57" s="169"/>
      <c r="L57" s="169"/>
      <c r="M57" s="169"/>
      <c r="N57" s="169"/>
      <c r="O57" s="162"/>
      <c r="P57" s="159"/>
    </row>
    <row r="58" spans="1:16" ht="15.75" thickBot="1" x14ac:dyDescent="0.3"/>
    <row r="59" spans="1:16" ht="15" customHeight="1" x14ac:dyDescent="0.25">
      <c r="A59" s="43" t="str">
        <f>IF('Teams &amp; HM'!A65="","",'Teams &amp; HM'!A65)</f>
        <v/>
      </c>
      <c r="B59" s="170" t="str">
        <f>IF('Teams &amp; HM'!C65="","",'Teams &amp; HM'!C65)</f>
        <v/>
      </c>
      <c r="C59" s="171"/>
      <c r="D59" s="172"/>
      <c r="E59" s="44" t="str">
        <f>IF('Teams &amp; HM'!C66="","",'Teams &amp; HM'!C66)</f>
        <v/>
      </c>
      <c r="F59" s="173"/>
      <c r="G59" s="167"/>
      <c r="H59" s="167"/>
      <c r="I59" s="167"/>
      <c r="J59" s="167"/>
      <c r="K59" s="167"/>
      <c r="L59" s="167"/>
      <c r="M59" s="167"/>
      <c r="N59" s="167"/>
      <c r="O59" s="160"/>
      <c r="P59" s="157" t="str">
        <f>IF(E59="","",SUM(F59:O65))</f>
        <v/>
      </c>
    </row>
    <row r="60" spans="1:16" ht="15" customHeight="1" x14ac:dyDescent="0.25">
      <c r="A60" s="33" t="s">
        <v>71</v>
      </c>
      <c r="B60" s="212" t="s">
        <v>70</v>
      </c>
      <c r="C60" s="212"/>
      <c r="D60" s="35" t="s">
        <v>56</v>
      </c>
      <c r="E60" s="36" t="s">
        <v>72</v>
      </c>
      <c r="F60" s="174"/>
      <c r="G60" s="168"/>
      <c r="H60" s="168"/>
      <c r="I60" s="168"/>
      <c r="J60" s="168"/>
      <c r="K60" s="168"/>
      <c r="L60" s="168"/>
      <c r="M60" s="168"/>
      <c r="N60" s="168"/>
      <c r="O60" s="161"/>
      <c r="P60" s="158"/>
    </row>
    <row r="61" spans="1:16" ht="15" customHeight="1" x14ac:dyDescent="0.25">
      <c r="A61" s="37" t="str">
        <f>IF('Teams &amp; HM'!A68="","",'Teams &amp; HM'!A68)</f>
        <v/>
      </c>
      <c r="B61" s="213" t="str">
        <f>IF('Teams &amp; HM'!B68="","",'Teams &amp; HM'!B68)</f>
        <v/>
      </c>
      <c r="C61" s="214"/>
      <c r="D61" s="38" t="str">
        <f>IF('Teams &amp; HM'!F68="","",'Teams &amp; HM'!F68)</f>
        <v/>
      </c>
      <c r="E61" s="39" t="str">
        <f>IF('Teams &amp; HM'!G68="","",'Teams &amp; HM'!G68)</f>
        <v/>
      </c>
      <c r="F61" s="174"/>
      <c r="G61" s="168"/>
      <c r="H61" s="168"/>
      <c r="I61" s="168"/>
      <c r="J61" s="168"/>
      <c r="K61" s="168"/>
      <c r="L61" s="168"/>
      <c r="M61" s="168"/>
      <c r="N61" s="168"/>
      <c r="O61" s="161"/>
      <c r="P61" s="158"/>
    </row>
    <row r="62" spans="1:16" ht="15" customHeight="1" x14ac:dyDescent="0.25">
      <c r="A62" s="37" t="str">
        <f>IF('Teams &amp; HM'!A69="","",'Teams &amp; HM'!A69)</f>
        <v/>
      </c>
      <c r="B62" s="213" t="str">
        <f>IF('Teams &amp; HM'!B69="","",'Teams &amp; HM'!B69)</f>
        <v/>
      </c>
      <c r="C62" s="214"/>
      <c r="D62" s="38" t="str">
        <f>IF('Teams &amp; HM'!F69="","",'Teams &amp; HM'!F69)</f>
        <v/>
      </c>
      <c r="E62" s="39" t="str">
        <f>IF('Teams &amp; HM'!G69="","",'Teams &amp; HM'!G69)</f>
        <v/>
      </c>
      <c r="F62" s="174"/>
      <c r="G62" s="168"/>
      <c r="H62" s="168"/>
      <c r="I62" s="168"/>
      <c r="J62" s="168"/>
      <c r="K62" s="168"/>
      <c r="L62" s="168"/>
      <c r="M62" s="168"/>
      <c r="N62" s="168"/>
      <c r="O62" s="161"/>
      <c r="P62" s="158"/>
    </row>
    <row r="63" spans="1:16" ht="15" customHeight="1" x14ac:dyDescent="0.25">
      <c r="A63" s="37" t="str">
        <f>IF('Teams &amp; HM'!A70="","",'Teams &amp; HM'!A70)</f>
        <v/>
      </c>
      <c r="B63" s="213" t="str">
        <f>IF('Teams &amp; HM'!B70="","",'Teams &amp; HM'!B70)</f>
        <v/>
      </c>
      <c r="C63" s="214"/>
      <c r="D63" s="38" t="str">
        <f>IF('Teams &amp; HM'!F70="","",'Teams &amp; HM'!F70)</f>
        <v/>
      </c>
      <c r="E63" s="39" t="str">
        <f>IF('Teams &amp; HM'!G70="","",'Teams &amp; HM'!G70)</f>
        <v/>
      </c>
      <c r="F63" s="174"/>
      <c r="G63" s="168"/>
      <c r="H63" s="168"/>
      <c r="I63" s="168"/>
      <c r="J63" s="168"/>
      <c r="K63" s="168"/>
      <c r="L63" s="168"/>
      <c r="M63" s="168"/>
      <c r="N63" s="168"/>
      <c r="O63" s="161"/>
      <c r="P63" s="158"/>
    </row>
    <row r="64" spans="1:16" ht="15" customHeight="1" x14ac:dyDescent="0.25">
      <c r="A64" s="37" t="str">
        <f>IF('Teams &amp; HM'!A71="","",'Teams &amp; HM'!A71)</f>
        <v/>
      </c>
      <c r="B64" s="213" t="str">
        <f>IF('Teams &amp; HM'!B71="","",'Teams &amp; HM'!B71)</f>
        <v/>
      </c>
      <c r="C64" s="214"/>
      <c r="D64" s="38" t="str">
        <f>IF('Teams &amp; HM'!F71="","",'Teams &amp; HM'!F71)</f>
        <v/>
      </c>
      <c r="E64" s="39" t="str">
        <f>IF('Teams &amp; HM'!G71="","",'Teams &amp; HM'!G71)</f>
        <v/>
      </c>
      <c r="F64" s="174"/>
      <c r="G64" s="168"/>
      <c r="H64" s="168"/>
      <c r="I64" s="168"/>
      <c r="J64" s="168"/>
      <c r="K64" s="168"/>
      <c r="L64" s="168"/>
      <c r="M64" s="168"/>
      <c r="N64" s="168"/>
      <c r="O64" s="161"/>
      <c r="P64" s="158"/>
    </row>
    <row r="65" spans="1:16" ht="15.75" customHeight="1" thickBot="1" x14ac:dyDescent="0.3">
      <c r="A65" s="40" t="str">
        <f>IF('Teams &amp; HM'!A72="","",'Teams &amp; HM'!A72)</f>
        <v/>
      </c>
      <c r="B65" s="215" t="str">
        <f>IF('Teams &amp; HM'!B72="","",'Teams &amp; HM'!B72)</f>
        <v/>
      </c>
      <c r="C65" s="216"/>
      <c r="D65" s="41" t="str">
        <f>IF('Teams &amp; HM'!F72="","",'Teams &amp; HM'!F72)</f>
        <v/>
      </c>
      <c r="E65" s="42" t="str">
        <f>IF('Teams &amp; HM'!G72="","",'Teams &amp; HM'!G72)</f>
        <v/>
      </c>
      <c r="F65" s="175"/>
      <c r="G65" s="169"/>
      <c r="H65" s="169"/>
      <c r="I65" s="169"/>
      <c r="J65" s="169"/>
      <c r="K65" s="169"/>
      <c r="L65" s="169"/>
      <c r="M65" s="169"/>
      <c r="N65" s="169"/>
      <c r="O65" s="162"/>
      <c r="P65" s="159"/>
    </row>
    <row r="66" spans="1:16" ht="15.75" thickBot="1" x14ac:dyDescent="0.3"/>
    <row r="67" spans="1:16" ht="15" customHeight="1" x14ac:dyDescent="0.25">
      <c r="A67" s="43" t="str">
        <f>IF('Teams &amp; HM'!A74="","",'Teams &amp; HM'!A74)</f>
        <v/>
      </c>
      <c r="B67" s="170" t="str">
        <f>IF('Teams &amp; HM'!C74="","",'Teams &amp; HM'!C74)</f>
        <v/>
      </c>
      <c r="C67" s="171"/>
      <c r="D67" s="172"/>
      <c r="E67" s="44" t="str">
        <f>IF('Teams &amp; HM'!C75="","",'Teams &amp; HM'!C75)</f>
        <v/>
      </c>
      <c r="F67" s="173"/>
      <c r="G67" s="167"/>
      <c r="H67" s="167"/>
      <c r="I67" s="167"/>
      <c r="J67" s="167"/>
      <c r="K67" s="167"/>
      <c r="L67" s="167"/>
      <c r="M67" s="167"/>
      <c r="N67" s="167"/>
      <c r="O67" s="160"/>
      <c r="P67" s="157" t="str">
        <f>IF(E67="","",SUM(F67:O73))</f>
        <v/>
      </c>
    </row>
    <row r="68" spans="1:16" ht="15" customHeight="1" x14ac:dyDescent="0.25">
      <c r="A68" s="33" t="s">
        <v>71</v>
      </c>
      <c r="B68" s="212" t="s">
        <v>70</v>
      </c>
      <c r="C68" s="212"/>
      <c r="D68" s="35" t="s">
        <v>56</v>
      </c>
      <c r="E68" s="36" t="s">
        <v>72</v>
      </c>
      <c r="F68" s="174"/>
      <c r="G68" s="168"/>
      <c r="H68" s="168"/>
      <c r="I68" s="168"/>
      <c r="J68" s="168"/>
      <c r="K68" s="168"/>
      <c r="L68" s="168"/>
      <c r="M68" s="168"/>
      <c r="N68" s="168"/>
      <c r="O68" s="161"/>
      <c r="P68" s="158"/>
    </row>
    <row r="69" spans="1:16" ht="15" customHeight="1" x14ac:dyDescent="0.25">
      <c r="A69" s="37" t="str">
        <f>IF('Teams &amp; HM'!A77="","",'Teams &amp; HM'!A77)</f>
        <v/>
      </c>
      <c r="B69" s="213" t="str">
        <f>IF('Teams &amp; HM'!B77="","",'Teams &amp; HM'!B77)</f>
        <v/>
      </c>
      <c r="C69" s="214"/>
      <c r="D69" s="38" t="str">
        <f>IF('Teams &amp; HM'!F77="","",'Teams &amp; HM'!F77)</f>
        <v/>
      </c>
      <c r="E69" s="39" t="str">
        <f>IF('Teams &amp; HM'!G77="","",'Teams &amp; HM'!G77)</f>
        <v/>
      </c>
      <c r="F69" s="174"/>
      <c r="G69" s="168"/>
      <c r="H69" s="168"/>
      <c r="I69" s="168"/>
      <c r="J69" s="168"/>
      <c r="K69" s="168"/>
      <c r="L69" s="168"/>
      <c r="M69" s="168"/>
      <c r="N69" s="168"/>
      <c r="O69" s="161"/>
      <c r="P69" s="158"/>
    </row>
    <row r="70" spans="1:16" ht="15" customHeight="1" x14ac:dyDescent="0.25">
      <c r="A70" s="37" t="str">
        <f>IF('Teams &amp; HM'!A78="","",'Teams &amp; HM'!A78)</f>
        <v/>
      </c>
      <c r="B70" s="213" t="str">
        <f>IF('Teams &amp; HM'!B78="","",'Teams &amp; HM'!B78)</f>
        <v/>
      </c>
      <c r="C70" s="214"/>
      <c r="D70" s="38" t="str">
        <f>IF('Teams &amp; HM'!F78="","",'Teams &amp; HM'!F78)</f>
        <v/>
      </c>
      <c r="E70" s="39" t="str">
        <f>IF('Teams &amp; HM'!G78="","",'Teams &amp; HM'!G78)</f>
        <v/>
      </c>
      <c r="F70" s="174"/>
      <c r="G70" s="168"/>
      <c r="H70" s="168"/>
      <c r="I70" s="168"/>
      <c r="J70" s="168"/>
      <c r="K70" s="168"/>
      <c r="L70" s="168"/>
      <c r="M70" s="168"/>
      <c r="N70" s="168"/>
      <c r="O70" s="161"/>
      <c r="P70" s="158"/>
    </row>
    <row r="71" spans="1:16" ht="15" customHeight="1" x14ac:dyDescent="0.25">
      <c r="A71" s="37" t="str">
        <f>IF('Teams &amp; HM'!A79="","",'Teams &amp; HM'!A79)</f>
        <v/>
      </c>
      <c r="B71" s="213" t="str">
        <f>IF('Teams &amp; HM'!B79="","",'Teams &amp; HM'!B79)</f>
        <v/>
      </c>
      <c r="C71" s="214"/>
      <c r="D71" s="38" t="str">
        <f>IF('Teams &amp; HM'!F79="","",'Teams &amp; HM'!F79)</f>
        <v/>
      </c>
      <c r="E71" s="39" t="str">
        <f>IF('Teams &amp; HM'!G79="","",'Teams &amp; HM'!G79)</f>
        <v/>
      </c>
      <c r="F71" s="174"/>
      <c r="G71" s="168"/>
      <c r="H71" s="168"/>
      <c r="I71" s="168"/>
      <c r="J71" s="168"/>
      <c r="K71" s="168"/>
      <c r="L71" s="168"/>
      <c r="M71" s="168"/>
      <c r="N71" s="168"/>
      <c r="O71" s="161"/>
      <c r="P71" s="158"/>
    </row>
    <row r="72" spans="1:16" ht="15" customHeight="1" x14ac:dyDescent="0.25">
      <c r="A72" s="37" t="str">
        <f>IF('Teams &amp; HM'!A80="","",'Teams &amp; HM'!A80)</f>
        <v/>
      </c>
      <c r="B72" s="213" t="str">
        <f>IF('Teams &amp; HM'!B80="","",'Teams &amp; HM'!B80)</f>
        <v/>
      </c>
      <c r="C72" s="214"/>
      <c r="D72" s="38" t="str">
        <f>IF('Teams &amp; HM'!F80="","",'Teams &amp; HM'!F80)</f>
        <v/>
      </c>
      <c r="E72" s="39" t="str">
        <f>IF('Teams &amp; HM'!G80="","",'Teams &amp; HM'!G80)</f>
        <v/>
      </c>
      <c r="F72" s="174"/>
      <c r="G72" s="168"/>
      <c r="H72" s="168"/>
      <c r="I72" s="168"/>
      <c r="J72" s="168"/>
      <c r="K72" s="168"/>
      <c r="L72" s="168"/>
      <c r="M72" s="168"/>
      <c r="N72" s="168"/>
      <c r="O72" s="161"/>
      <c r="P72" s="158"/>
    </row>
    <row r="73" spans="1:16" ht="15.75" customHeight="1" thickBot="1" x14ac:dyDescent="0.3">
      <c r="A73" s="40" t="str">
        <f>IF('Teams &amp; HM'!A81="","",'Teams &amp; HM'!A81)</f>
        <v/>
      </c>
      <c r="B73" s="215" t="str">
        <f>IF('Teams &amp; HM'!B81="","",'Teams &amp; HM'!B81)</f>
        <v/>
      </c>
      <c r="C73" s="216"/>
      <c r="D73" s="41" t="str">
        <f>IF('Teams &amp; HM'!F81="","",'Teams &amp; HM'!F81)</f>
        <v/>
      </c>
      <c r="E73" s="42" t="str">
        <f>IF('Teams &amp; HM'!G81="","",'Teams &amp; HM'!G81)</f>
        <v/>
      </c>
      <c r="F73" s="175"/>
      <c r="G73" s="169"/>
      <c r="H73" s="169"/>
      <c r="I73" s="169"/>
      <c r="J73" s="169"/>
      <c r="K73" s="169"/>
      <c r="L73" s="169"/>
      <c r="M73" s="169"/>
      <c r="N73" s="169"/>
      <c r="O73" s="162"/>
      <c r="P73" s="159"/>
    </row>
    <row r="74" spans="1:16" ht="15.75" thickBot="1" x14ac:dyDescent="0.3"/>
    <row r="75" spans="1:16" ht="15" customHeight="1" x14ac:dyDescent="0.25">
      <c r="A75" s="43" t="str">
        <f>IF('Teams &amp; HM'!A83="","",'Teams &amp; HM'!A83)</f>
        <v/>
      </c>
      <c r="B75" s="170" t="str">
        <f>IF('Teams &amp; HM'!C83="","",'Teams &amp; HM'!C83)</f>
        <v/>
      </c>
      <c r="C75" s="171"/>
      <c r="D75" s="172"/>
      <c r="E75" s="44" t="str">
        <f>IF('Teams &amp; HM'!C84="","",'Teams &amp; HM'!C84)</f>
        <v/>
      </c>
      <c r="F75" s="173"/>
      <c r="G75" s="167"/>
      <c r="H75" s="167"/>
      <c r="I75" s="167"/>
      <c r="J75" s="167"/>
      <c r="K75" s="167"/>
      <c r="L75" s="167"/>
      <c r="M75" s="167"/>
      <c r="N75" s="167"/>
      <c r="O75" s="160"/>
      <c r="P75" s="157" t="str">
        <f>IF(E75="","",SUM(F75:O81))</f>
        <v/>
      </c>
    </row>
    <row r="76" spans="1:16" ht="15" customHeight="1" x14ac:dyDescent="0.25">
      <c r="A76" s="33" t="s">
        <v>71</v>
      </c>
      <c r="B76" s="212" t="s">
        <v>70</v>
      </c>
      <c r="C76" s="212"/>
      <c r="D76" s="35" t="s">
        <v>56</v>
      </c>
      <c r="E76" s="36" t="s">
        <v>72</v>
      </c>
      <c r="F76" s="174"/>
      <c r="G76" s="168"/>
      <c r="H76" s="168"/>
      <c r="I76" s="168"/>
      <c r="J76" s="168"/>
      <c r="K76" s="168"/>
      <c r="L76" s="168"/>
      <c r="M76" s="168"/>
      <c r="N76" s="168"/>
      <c r="O76" s="161"/>
      <c r="P76" s="158"/>
    </row>
    <row r="77" spans="1:16" ht="15" customHeight="1" x14ac:dyDescent="0.25">
      <c r="A77" s="37" t="str">
        <f>IF('Teams &amp; HM'!A86="","",'Teams &amp; HM'!A86)</f>
        <v/>
      </c>
      <c r="B77" s="213" t="str">
        <f>IF('Teams &amp; HM'!B86="","",'Teams &amp; HM'!B86)</f>
        <v/>
      </c>
      <c r="C77" s="214"/>
      <c r="D77" s="38" t="str">
        <f>IF('Teams &amp; HM'!F86="","",'Teams &amp; HM'!F86)</f>
        <v/>
      </c>
      <c r="E77" s="39" t="str">
        <f>IF('Teams &amp; HM'!G86="","",'Teams &amp; HM'!G86)</f>
        <v/>
      </c>
      <c r="F77" s="174"/>
      <c r="G77" s="168"/>
      <c r="H77" s="168"/>
      <c r="I77" s="168"/>
      <c r="J77" s="168"/>
      <c r="K77" s="168"/>
      <c r="L77" s="168"/>
      <c r="M77" s="168"/>
      <c r="N77" s="168"/>
      <c r="O77" s="161"/>
      <c r="P77" s="158"/>
    </row>
    <row r="78" spans="1:16" ht="15" customHeight="1" x14ac:dyDescent="0.25">
      <c r="A78" s="37" t="str">
        <f>IF('Teams &amp; HM'!A87="","",'Teams &amp; HM'!A87)</f>
        <v/>
      </c>
      <c r="B78" s="213" t="str">
        <f>IF('Teams &amp; HM'!B87="","",'Teams &amp; HM'!B87)</f>
        <v/>
      </c>
      <c r="C78" s="214"/>
      <c r="D78" s="38" t="str">
        <f>IF('Teams &amp; HM'!F87="","",'Teams &amp; HM'!F87)</f>
        <v/>
      </c>
      <c r="E78" s="39" t="str">
        <f>IF('Teams &amp; HM'!G87="","",'Teams &amp; HM'!G87)</f>
        <v/>
      </c>
      <c r="F78" s="174"/>
      <c r="G78" s="168"/>
      <c r="H78" s="168"/>
      <c r="I78" s="168"/>
      <c r="J78" s="168"/>
      <c r="K78" s="168"/>
      <c r="L78" s="168"/>
      <c r="M78" s="168"/>
      <c r="N78" s="168"/>
      <c r="O78" s="161"/>
      <c r="P78" s="158"/>
    </row>
    <row r="79" spans="1:16" ht="15" customHeight="1" x14ac:dyDescent="0.25">
      <c r="A79" s="37" t="str">
        <f>IF('Teams &amp; HM'!A88="","",'Teams &amp; HM'!A88)</f>
        <v/>
      </c>
      <c r="B79" s="213" t="str">
        <f>IF('Teams &amp; HM'!B88="","",'Teams &amp; HM'!B88)</f>
        <v/>
      </c>
      <c r="C79" s="214"/>
      <c r="D79" s="38" t="str">
        <f>IF('Teams &amp; HM'!F88="","",'Teams &amp; HM'!F88)</f>
        <v/>
      </c>
      <c r="E79" s="39" t="str">
        <f>IF('Teams &amp; HM'!G88="","",'Teams &amp; HM'!G88)</f>
        <v/>
      </c>
      <c r="F79" s="174"/>
      <c r="G79" s="168"/>
      <c r="H79" s="168"/>
      <c r="I79" s="168"/>
      <c r="J79" s="168"/>
      <c r="K79" s="168"/>
      <c r="L79" s="168"/>
      <c r="M79" s="168"/>
      <c r="N79" s="168"/>
      <c r="O79" s="161"/>
      <c r="P79" s="158"/>
    </row>
    <row r="80" spans="1:16" ht="15" customHeight="1" x14ac:dyDescent="0.25">
      <c r="A80" s="37" t="str">
        <f>IF('Teams &amp; HM'!A89="","",'Teams &amp; HM'!A89)</f>
        <v/>
      </c>
      <c r="B80" s="213" t="str">
        <f>IF('Teams &amp; HM'!B89="","",'Teams &amp; HM'!B89)</f>
        <v/>
      </c>
      <c r="C80" s="214"/>
      <c r="D80" s="38" t="str">
        <f>IF('Teams &amp; HM'!F89="","",'Teams &amp; HM'!F89)</f>
        <v/>
      </c>
      <c r="E80" s="39" t="str">
        <f>IF('Teams &amp; HM'!G89="","",'Teams &amp; HM'!G89)</f>
        <v/>
      </c>
      <c r="F80" s="174"/>
      <c r="G80" s="168"/>
      <c r="H80" s="168"/>
      <c r="I80" s="168"/>
      <c r="J80" s="168"/>
      <c r="K80" s="168"/>
      <c r="L80" s="168"/>
      <c r="M80" s="168"/>
      <c r="N80" s="168"/>
      <c r="O80" s="161"/>
      <c r="P80" s="158"/>
    </row>
    <row r="81" spans="1:16" ht="15.75" customHeight="1" thickBot="1" x14ac:dyDescent="0.3">
      <c r="A81" s="40" t="str">
        <f>IF('Teams &amp; HM'!A90="","",'Teams &amp; HM'!A90)</f>
        <v/>
      </c>
      <c r="B81" s="215" t="str">
        <f>IF('Teams &amp; HM'!B90="","",'Teams &amp; HM'!B90)</f>
        <v/>
      </c>
      <c r="C81" s="216"/>
      <c r="D81" s="41" t="str">
        <f>IF('Teams &amp; HM'!F90="","",'Teams &amp; HM'!F90)</f>
        <v/>
      </c>
      <c r="E81" s="42" t="str">
        <f>IF('Teams &amp; HM'!G90="","",'Teams &amp; HM'!G90)</f>
        <v/>
      </c>
      <c r="F81" s="175"/>
      <c r="G81" s="169"/>
      <c r="H81" s="169"/>
      <c r="I81" s="169"/>
      <c r="J81" s="169"/>
      <c r="K81" s="169"/>
      <c r="L81" s="169"/>
      <c r="M81" s="169"/>
      <c r="N81" s="169"/>
      <c r="O81" s="162"/>
      <c r="P81" s="159"/>
    </row>
  </sheetData>
  <sheetProtection algorithmName="SHA-512" hashValue="Ixk17k1f0yLzlOTg4aLWvp+taTqF+TtOZTQxhA509VklXQ8XgTEJdTT9QYVk+6nmHx5vWd6wGQYPOyJKz61ZeQ==" saltValue="rJtgpxIks1FnCZqLvWrlEw==" spinCount="100000" sheet="1" objects="1" scenarios="1"/>
  <mergeCells count="172">
    <mergeCell ref="A1:P1"/>
    <mergeCell ref="B2:D2"/>
    <mergeCell ref="B3:D3"/>
    <mergeCell ref="F3:F9"/>
    <mergeCell ref="G3:G9"/>
    <mergeCell ref="H3:H9"/>
    <mergeCell ref="I3:I9"/>
    <mergeCell ref="J3:J9"/>
    <mergeCell ref="K3:K9"/>
    <mergeCell ref="L3:L9"/>
    <mergeCell ref="M3:M9"/>
    <mergeCell ref="N3:N9"/>
    <mergeCell ref="O3:O9"/>
    <mergeCell ref="P3:P9"/>
    <mergeCell ref="B5:C5"/>
    <mergeCell ref="B6:C6"/>
    <mergeCell ref="B7:C7"/>
    <mergeCell ref="B8:C8"/>
    <mergeCell ref="B9:C9"/>
    <mergeCell ref="F11:F17"/>
    <mergeCell ref="G11:G17"/>
    <mergeCell ref="H11:H17"/>
    <mergeCell ref="I11:I17"/>
    <mergeCell ref="J11:J17"/>
    <mergeCell ref="B13:C13"/>
    <mergeCell ref="B14:C14"/>
    <mergeCell ref="B15:C15"/>
    <mergeCell ref="B16:C16"/>
    <mergeCell ref="B17:C17"/>
    <mergeCell ref="B19:D19"/>
    <mergeCell ref="F19:F25"/>
    <mergeCell ref="G19:G25"/>
    <mergeCell ref="H19:H25"/>
    <mergeCell ref="I19:I25"/>
    <mergeCell ref="K11:K17"/>
    <mergeCell ref="L11:L17"/>
    <mergeCell ref="M11:M17"/>
    <mergeCell ref="P19:P25"/>
    <mergeCell ref="B21:C21"/>
    <mergeCell ref="B22:C22"/>
    <mergeCell ref="B23:C23"/>
    <mergeCell ref="B24:C24"/>
    <mergeCell ref="B25:C25"/>
    <mergeCell ref="J19:J25"/>
    <mergeCell ref="K19:K25"/>
    <mergeCell ref="L19:L25"/>
    <mergeCell ref="M19:M25"/>
    <mergeCell ref="N19:N25"/>
    <mergeCell ref="O19:O25"/>
    <mergeCell ref="N11:N17"/>
    <mergeCell ref="O11:O17"/>
    <mergeCell ref="P11:P17"/>
    <mergeCell ref="B11:D11"/>
    <mergeCell ref="F27:F33"/>
    <mergeCell ref="G27:G33"/>
    <mergeCell ref="H27:H33"/>
    <mergeCell ref="I27:I33"/>
    <mergeCell ref="J27:J33"/>
    <mergeCell ref="B29:C29"/>
    <mergeCell ref="B30:C30"/>
    <mergeCell ref="B31:C31"/>
    <mergeCell ref="B32:C32"/>
    <mergeCell ref="B33:C33"/>
    <mergeCell ref="B35:D35"/>
    <mergeCell ref="F35:F41"/>
    <mergeCell ref="G35:G41"/>
    <mergeCell ref="H35:H41"/>
    <mergeCell ref="I35:I41"/>
    <mergeCell ref="K27:K33"/>
    <mergeCell ref="L27:L33"/>
    <mergeCell ref="M27:M33"/>
    <mergeCell ref="P35:P41"/>
    <mergeCell ref="B37:C37"/>
    <mergeCell ref="B38:C38"/>
    <mergeCell ref="B39:C39"/>
    <mergeCell ref="B40:C40"/>
    <mergeCell ref="B41:C41"/>
    <mergeCell ref="J35:J41"/>
    <mergeCell ref="K35:K41"/>
    <mergeCell ref="L35:L41"/>
    <mergeCell ref="M35:M41"/>
    <mergeCell ref="N35:N41"/>
    <mergeCell ref="O35:O41"/>
    <mergeCell ref="N27:N33"/>
    <mergeCell ref="O27:O33"/>
    <mergeCell ref="P27:P33"/>
    <mergeCell ref="B27:D27"/>
    <mergeCell ref="F43:F49"/>
    <mergeCell ref="G43:G49"/>
    <mergeCell ref="H43:H49"/>
    <mergeCell ref="I43:I49"/>
    <mergeCell ref="J43:J49"/>
    <mergeCell ref="B45:C45"/>
    <mergeCell ref="B46:C46"/>
    <mergeCell ref="B47:C47"/>
    <mergeCell ref="B48:C48"/>
    <mergeCell ref="B49:C49"/>
    <mergeCell ref="B51:D51"/>
    <mergeCell ref="F51:F57"/>
    <mergeCell ref="G51:G57"/>
    <mergeCell ref="H51:H57"/>
    <mergeCell ref="I51:I57"/>
    <mergeCell ref="K43:K49"/>
    <mergeCell ref="L43:L49"/>
    <mergeCell ref="M43:M49"/>
    <mergeCell ref="P51:P57"/>
    <mergeCell ref="B53:C53"/>
    <mergeCell ref="B54:C54"/>
    <mergeCell ref="B55:C55"/>
    <mergeCell ref="B56:C56"/>
    <mergeCell ref="B57:C57"/>
    <mergeCell ref="J51:J57"/>
    <mergeCell ref="K51:K57"/>
    <mergeCell ref="L51:L57"/>
    <mergeCell ref="M51:M57"/>
    <mergeCell ref="N51:N57"/>
    <mergeCell ref="O51:O57"/>
    <mergeCell ref="N43:N49"/>
    <mergeCell ref="O43:O49"/>
    <mergeCell ref="P43:P49"/>
    <mergeCell ref="B43:D43"/>
    <mergeCell ref="F59:F65"/>
    <mergeCell ref="G59:G65"/>
    <mergeCell ref="H59:H65"/>
    <mergeCell ref="I59:I65"/>
    <mergeCell ref="J59:J65"/>
    <mergeCell ref="B61:C61"/>
    <mergeCell ref="B62:C62"/>
    <mergeCell ref="B63:C63"/>
    <mergeCell ref="B64:C64"/>
    <mergeCell ref="B65:C65"/>
    <mergeCell ref="B67:D67"/>
    <mergeCell ref="F67:F73"/>
    <mergeCell ref="G67:G73"/>
    <mergeCell ref="H67:H73"/>
    <mergeCell ref="I67:I73"/>
    <mergeCell ref="K59:K65"/>
    <mergeCell ref="L59:L65"/>
    <mergeCell ref="M59:M65"/>
    <mergeCell ref="P67:P73"/>
    <mergeCell ref="B69:C69"/>
    <mergeCell ref="B70:C70"/>
    <mergeCell ref="B71:C71"/>
    <mergeCell ref="B72:C72"/>
    <mergeCell ref="B73:C73"/>
    <mergeCell ref="J67:J73"/>
    <mergeCell ref="K67:K73"/>
    <mergeCell ref="L67:L73"/>
    <mergeCell ref="M67:M73"/>
    <mergeCell ref="N67:N73"/>
    <mergeCell ref="O67:O73"/>
    <mergeCell ref="N59:N65"/>
    <mergeCell ref="O59:O65"/>
    <mergeCell ref="P59:P65"/>
    <mergeCell ref="B59:D59"/>
    <mergeCell ref="B81:C81"/>
    <mergeCell ref="K75:K81"/>
    <mergeCell ref="L75:L81"/>
    <mergeCell ref="M75:M81"/>
    <mergeCell ref="N75:N81"/>
    <mergeCell ref="O75:O81"/>
    <mergeCell ref="P75:P81"/>
    <mergeCell ref="B75:D75"/>
    <mergeCell ref="F75:F81"/>
    <mergeCell ref="G75:G81"/>
    <mergeCell ref="H75:H81"/>
    <mergeCell ref="I75:I81"/>
    <mergeCell ref="J75:J81"/>
    <mergeCell ref="B77:C77"/>
    <mergeCell ref="B78:C78"/>
    <mergeCell ref="B79:C79"/>
    <mergeCell ref="B80:C80"/>
  </mergeCells>
  <pageMargins left="0.25" right="0.25" top="0.75" bottom="0.5" header="0.3" footer="0.3"/>
  <pageSetup scale="88" fitToHeight="0" orientation="landscape" horizontalDpi="1200" verticalDpi="1200" r:id="rId1"/>
  <headerFooter>
    <oddHeader>&amp;C&amp;"-,Bold"&amp;14Day 3 Scores&amp;R&amp;D &amp;T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AF81"/>
  <sheetViews>
    <sheetView showGridLines="0" topLeftCell="Q1" workbookViewId="0">
      <pane ySplit="2" topLeftCell="A3" activePane="bottomLeft" state="frozen"/>
      <selection activeCell="Q1" sqref="Q1"/>
      <selection pane="bottomLeft" activeCell="AI10" sqref="AI10"/>
    </sheetView>
  </sheetViews>
  <sheetFormatPr defaultRowHeight="15" x14ac:dyDescent="0.25"/>
  <cols>
    <col min="1" max="1" width="9.140625" style="48" hidden="1" customWidth="1"/>
    <col min="2" max="2" width="9.140625" style="46" hidden="1" customWidth="1"/>
    <col min="3" max="4" width="9.140625" style="57" hidden="1" customWidth="1"/>
    <col min="5" max="6" width="9.140625" style="3" hidden="1" customWidth="1"/>
    <col min="7" max="8" width="9.140625" style="59" hidden="1" customWidth="1"/>
    <col min="9" max="10" width="9.140625" style="3" hidden="1" customWidth="1"/>
    <col min="11" max="12" width="9.140625" style="59" hidden="1" customWidth="1"/>
    <col min="13" max="14" width="9.140625" style="3" hidden="1" customWidth="1"/>
    <col min="15" max="16" width="9.140625" style="59" hidden="1" customWidth="1"/>
    <col min="17" max="17" width="6" style="32" bestFit="1" customWidth="1"/>
    <col min="18" max="19" width="9.140625" style="3"/>
    <col min="20" max="20" width="13.42578125" style="32" bestFit="1" customWidth="1"/>
    <col min="21" max="21" width="13.5703125" style="32" bestFit="1" customWidth="1"/>
    <col min="22" max="25" width="9.140625" style="3"/>
    <col min="26" max="26" width="10" style="3" bestFit="1" customWidth="1"/>
    <col min="27" max="29" width="9.140625" style="3"/>
    <col min="30" max="30" width="12" style="3" hidden="1" customWidth="1"/>
    <col min="31" max="31" width="12" style="3" bestFit="1" customWidth="1"/>
    <col min="32" max="32" width="10.5703125" style="3" hidden="1" customWidth="1"/>
    <col min="33" max="16384" width="9.140625" style="3"/>
  </cols>
  <sheetData>
    <row r="1" spans="1:32" ht="48.75" customHeight="1" thickBot="1" x14ac:dyDescent="0.3">
      <c r="A1" s="148" t="str">
        <f>IF('Day 1'!A1="","",'Day 1'!A1)</f>
        <v>Rally Name</v>
      </c>
      <c r="B1" s="149"/>
      <c r="C1" s="149"/>
      <c r="D1" s="149"/>
      <c r="E1" s="149"/>
      <c r="F1" s="149"/>
      <c r="G1" s="149"/>
      <c r="H1" s="149"/>
      <c r="I1" s="149"/>
      <c r="J1" s="149"/>
      <c r="K1" s="149"/>
      <c r="L1" s="149"/>
      <c r="M1" s="149"/>
      <c r="N1" s="149"/>
      <c r="O1" s="149"/>
      <c r="P1" s="150"/>
      <c r="Q1" s="151" t="str">
        <f>IF('Day 1'!A1="","",'Day 1'!A1)</f>
        <v>Rally Name</v>
      </c>
      <c r="R1" s="152"/>
      <c r="S1" s="152"/>
      <c r="T1" s="152"/>
      <c r="U1" s="152"/>
      <c r="V1" s="152"/>
      <c r="W1" s="152"/>
      <c r="X1" s="152"/>
      <c r="Y1" s="152"/>
      <c r="Z1" s="152"/>
      <c r="AA1" s="152"/>
      <c r="AB1" s="152"/>
      <c r="AC1" s="152"/>
      <c r="AD1" s="152"/>
      <c r="AE1" s="152"/>
      <c r="AF1" s="153"/>
    </row>
    <row r="2" spans="1:32" ht="33.75" customHeight="1" thickBot="1" x14ac:dyDescent="0.3">
      <c r="A2" s="70" t="s">
        <v>96</v>
      </c>
      <c r="B2" s="71" t="s">
        <v>104</v>
      </c>
      <c r="C2" s="72" t="s">
        <v>106</v>
      </c>
      <c r="D2" s="73" t="s">
        <v>107</v>
      </c>
      <c r="E2" s="74" t="s">
        <v>97</v>
      </c>
      <c r="F2" s="74" t="s">
        <v>108</v>
      </c>
      <c r="G2" s="75" t="s">
        <v>109</v>
      </c>
      <c r="H2" s="75" t="s">
        <v>110</v>
      </c>
      <c r="I2" s="74" t="s">
        <v>98</v>
      </c>
      <c r="J2" s="74" t="s">
        <v>99</v>
      </c>
      <c r="K2" s="75" t="s">
        <v>111</v>
      </c>
      <c r="L2" s="75" t="s">
        <v>112</v>
      </c>
      <c r="M2" s="74" t="s">
        <v>100</v>
      </c>
      <c r="N2" s="74" t="s">
        <v>101</v>
      </c>
      <c r="O2" s="75" t="s">
        <v>113</v>
      </c>
      <c r="P2" s="106" t="s">
        <v>114</v>
      </c>
      <c r="Q2" s="107" t="s">
        <v>84</v>
      </c>
      <c r="R2" s="206" t="s">
        <v>85</v>
      </c>
      <c r="S2" s="207"/>
      <c r="T2" s="208"/>
      <c r="U2" s="108" t="s">
        <v>86</v>
      </c>
      <c r="V2" s="109" t="s">
        <v>87</v>
      </c>
      <c r="W2" s="110" t="s">
        <v>88</v>
      </c>
      <c r="X2" s="110" t="s">
        <v>89</v>
      </c>
      <c r="Y2" s="111" t="s">
        <v>105</v>
      </c>
      <c r="Z2" s="112" t="s">
        <v>90</v>
      </c>
      <c r="AA2" s="113" t="s">
        <v>25</v>
      </c>
      <c r="AB2" s="112" t="s">
        <v>91</v>
      </c>
      <c r="AC2" s="113" t="s">
        <v>92</v>
      </c>
      <c r="AD2" s="113" t="s">
        <v>94</v>
      </c>
      <c r="AE2" s="114" t="s">
        <v>93</v>
      </c>
      <c r="AF2" s="115" t="s">
        <v>95</v>
      </c>
    </row>
    <row r="3" spans="1:32" ht="15" customHeight="1" x14ac:dyDescent="0.25">
      <c r="A3" s="186" t="str">
        <f>IF(B3="","",RANK(B3,($B$3,$B$11,$B$19,$B$27,$B$35,$B$43,$B$51,$B$59,$B$67,$B$75),1))</f>
        <v/>
      </c>
      <c r="B3" s="186" t="str">
        <f>IF(AE3="","",IF(U3=Instructions!$G$10,'Team Scores'!AE3,""))</f>
        <v/>
      </c>
      <c r="C3" s="176" t="str">
        <f>IF(D3="","",RANK(D3,($D$3,$D$11,$D$19,$D$27,$D$35,$D$43,$D$51,$D$59,$D$67,$D$75),1))</f>
        <v/>
      </c>
      <c r="D3" s="176" t="str">
        <f>IF(AA3="","",IF(U3=Instructions!$G$10,'Team Scores'!AA3,""))</f>
        <v/>
      </c>
      <c r="E3" s="186" t="str">
        <f>IF(F3="","",RANK(F3,($F$3,$F$11,$F$19,$F$27,$F$35,$F$43,$F$51,$F$59,$F$67,$F$75),1))</f>
        <v/>
      </c>
      <c r="F3" s="186" t="str">
        <f>IF(AE3="","",IF(U3=Instructions!$G$11,'Team Scores'!AE3,""))</f>
        <v/>
      </c>
      <c r="G3" s="176" t="str">
        <f>IF(H3="","",RANK(H3,($H$3,$H$11,$H$19,$H$27,$H$35,$H$43,$H$51,$H$59,$H$67,$H$75),1))</f>
        <v/>
      </c>
      <c r="H3" s="176" t="str">
        <f>IF(AA3="","",IF(U3=Instructions!$G$11,'Team Scores'!AA3,""))</f>
        <v/>
      </c>
      <c r="I3" s="186" t="str">
        <f>IF(J3="","",RANK(J3,($J$3,$J$11,$J$19,$J$27,$J$35,$J$43,$J$51,$J$59,$J$67,$J$75),1))</f>
        <v/>
      </c>
      <c r="J3" s="186" t="str">
        <f>IF(AE3="","",IF(U3=Instructions!$G$12,'Team Scores'!AE3,""))</f>
        <v/>
      </c>
      <c r="K3" s="176" t="str">
        <f>IF(L3="","",RANK(L3,($L$3,$L$11,$L$19,$L$27,$L$35,$L$43,$L$51,$L$59,$L$67,$L$75),1))</f>
        <v/>
      </c>
      <c r="L3" s="176" t="str">
        <f>IF(AA3="","",IF(U3=Instructions!$G$12,'Team Scores'!AA3,""))</f>
        <v/>
      </c>
      <c r="M3" s="186" t="str">
        <f>IF(N3="","",RANK(N3,($N$3,$N$11,$N$19,$N$27,$N$35,$N$43,$N$51,$N$59,$N$67,$N$75),1))</f>
        <v/>
      </c>
      <c r="N3" s="186" t="str">
        <f>IF(AE3="","",IF(U3=Instructions!$G$13,'Team Scores'!AE3,""))</f>
        <v/>
      </c>
      <c r="O3" s="176" t="str">
        <f>IF(P3="","",RANK(P3,($P$3,$P$11,$P$19,$P$27,$P$35,$P$43,$P$51,$P$59,$P$67,$P$75),1))</f>
        <v/>
      </c>
      <c r="P3" s="179" t="str">
        <f>IF(AA3="","",IF(U3=Instructions!$G$13,'Team Scores'!AA3,""))</f>
        <v/>
      </c>
      <c r="Q3" s="43" t="str">
        <f>IF('Teams &amp; HM'!A2="","",'Teams &amp; HM'!A2)</f>
        <v/>
      </c>
      <c r="R3" s="170" t="str">
        <f>IF('Teams &amp; HM'!C2="","",'Teams &amp; HM'!C2)</f>
        <v/>
      </c>
      <c r="S3" s="171"/>
      <c r="T3" s="172"/>
      <c r="U3" s="44" t="str">
        <f>IF('Teams &amp; HM'!C3="","",'Teams &amp; HM'!C3)</f>
        <v/>
      </c>
      <c r="V3" s="197" t="str">
        <f>IF('Day 1'!P3="","",'Day 1'!P3)</f>
        <v/>
      </c>
      <c r="W3" s="191" t="str">
        <f>IF('Day 2'!P3="","",'Day 2'!P3)</f>
        <v/>
      </c>
      <c r="X3" s="191" t="str">
        <f>IF('Day 3'!P3="","",'Day 3'!P3)</f>
        <v/>
      </c>
      <c r="Y3" s="191" t="str">
        <f>IF('Teams &amp; HM'!B5="","",SUM('Teams &amp; HM'!I5:I9))</f>
        <v/>
      </c>
      <c r="Z3" s="203" t="str">
        <f>IF(V3="","",SUM(V3:Y9))</f>
        <v/>
      </c>
      <c r="AA3" s="191" t="str">
        <f>IF('Teams &amp; HM'!S5="","",'Teams &amp; HM'!S5)</f>
        <v/>
      </c>
      <c r="AB3" s="191" t="str">
        <f>IF(U3="","",IF(U3=Instructions!$G$10,Instructions!$H$10,IF('Team Scores'!U3=Instructions!$G$11,Instructions!$H$11,IF('Team Scores'!U3=Instructions!$G$12,Instructions!$H$12,IF('Team Scores'!U3=Instructions!$G$13,Instructions!$H$13,"")))))</f>
        <v/>
      </c>
      <c r="AC3" s="218" t="str">
        <f>IF('Teams &amp; HM'!S5="","",(AB3-(AB3*0.04)*(AA3)))</f>
        <v/>
      </c>
      <c r="AD3" s="200" t="str">
        <f>IF(AA3="","",RANK(AA3,($AA$3,$AA$11,$AA$19,$AA$27,$AA$35,$AA$43,$AA$51,$AA$59,$AA$67,$AA$75),1))</f>
        <v/>
      </c>
      <c r="AE3" s="221" t="str">
        <f>IF(Z3="","",IF(AC3&lt;0, (SUM(Z3+0)),(SUM(Z3+AC3))))</f>
        <v/>
      </c>
      <c r="AF3" s="224" t="str">
        <f>IF(AE3="","",RANK(AE3,($AE$3,$AE$11,$AE$19,$AE$27,$AE$35,$AE$43,$AE$51,$AE$59,$AE$67,$AE$75),1))</f>
        <v/>
      </c>
    </row>
    <row r="4" spans="1:32" ht="15" customHeight="1" x14ac:dyDescent="0.25">
      <c r="A4" s="187"/>
      <c r="B4" s="187"/>
      <c r="C4" s="177"/>
      <c r="D4" s="177"/>
      <c r="E4" s="187"/>
      <c r="F4" s="187"/>
      <c r="G4" s="177"/>
      <c r="H4" s="177"/>
      <c r="I4" s="187"/>
      <c r="J4" s="187"/>
      <c r="K4" s="177"/>
      <c r="L4" s="177"/>
      <c r="M4" s="187"/>
      <c r="N4" s="187"/>
      <c r="O4" s="177"/>
      <c r="P4" s="180"/>
      <c r="Q4" s="33" t="s">
        <v>71</v>
      </c>
      <c r="R4" s="34" t="s">
        <v>70</v>
      </c>
      <c r="S4" s="34"/>
      <c r="T4" s="35" t="s">
        <v>56</v>
      </c>
      <c r="U4" s="36" t="s">
        <v>72</v>
      </c>
      <c r="V4" s="198"/>
      <c r="W4" s="192"/>
      <c r="X4" s="192"/>
      <c r="Y4" s="192"/>
      <c r="Z4" s="204"/>
      <c r="AA4" s="192"/>
      <c r="AB4" s="192"/>
      <c r="AC4" s="219"/>
      <c r="AD4" s="201"/>
      <c r="AE4" s="222"/>
      <c r="AF4" s="225"/>
    </row>
    <row r="5" spans="1:32" ht="15" customHeight="1" x14ac:dyDescent="0.25">
      <c r="A5" s="187"/>
      <c r="B5" s="187"/>
      <c r="C5" s="177"/>
      <c r="D5" s="177"/>
      <c r="E5" s="187"/>
      <c r="F5" s="187"/>
      <c r="G5" s="177"/>
      <c r="H5" s="177"/>
      <c r="I5" s="187"/>
      <c r="J5" s="187"/>
      <c r="K5" s="177"/>
      <c r="L5" s="177"/>
      <c r="M5" s="187"/>
      <c r="N5" s="187"/>
      <c r="O5" s="177"/>
      <c r="P5" s="180"/>
      <c r="Q5" s="37" t="str">
        <f>IF('Teams &amp; HM'!A5="","",'Teams &amp; HM'!A5)</f>
        <v/>
      </c>
      <c r="R5" s="163" t="str">
        <f>IF('Teams &amp; HM'!B5="","",'Teams &amp; HM'!B5)</f>
        <v/>
      </c>
      <c r="S5" s="164"/>
      <c r="T5" s="38" t="str">
        <f>IF('Teams &amp; HM'!F5="","",'Teams &amp; HM'!F5)</f>
        <v/>
      </c>
      <c r="U5" s="39" t="str">
        <f>IF('Teams &amp; HM'!G5="","",'Teams &amp; HM'!G5)</f>
        <v/>
      </c>
      <c r="V5" s="198"/>
      <c r="W5" s="192"/>
      <c r="X5" s="192"/>
      <c r="Y5" s="192"/>
      <c r="Z5" s="204"/>
      <c r="AA5" s="192"/>
      <c r="AB5" s="192"/>
      <c r="AC5" s="219"/>
      <c r="AD5" s="201"/>
      <c r="AE5" s="222"/>
      <c r="AF5" s="225"/>
    </row>
    <row r="6" spans="1:32" ht="15" customHeight="1" x14ac:dyDescent="0.25">
      <c r="A6" s="187"/>
      <c r="B6" s="187"/>
      <c r="C6" s="177"/>
      <c r="D6" s="177"/>
      <c r="E6" s="187"/>
      <c r="F6" s="187"/>
      <c r="G6" s="177"/>
      <c r="H6" s="177"/>
      <c r="I6" s="187"/>
      <c r="J6" s="187"/>
      <c r="K6" s="177"/>
      <c r="L6" s="177"/>
      <c r="M6" s="187"/>
      <c r="N6" s="187"/>
      <c r="O6" s="177"/>
      <c r="P6" s="180"/>
      <c r="Q6" s="37" t="str">
        <f>IF('Teams &amp; HM'!A6="","",'Teams &amp; HM'!A6)</f>
        <v/>
      </c>
      <c r="R6" s="163" t="str">
        <f>IF('Teams &amp; HM'!B6="","",'Teams &amp; HM'!B6)</f>
        <v/>
      </c>
      <c r="S6" s="164"/>
      <c r="T6" s="38" t="str">
        <f>IF('Teams &amp; HM'!F6="","",'Teams &amp; HM'!F6)</f>
        <v/>
      </c>
      <c r="U6" s="39" t="str">
        <f>IF('Teams &amp; HM'!G6="","",'Teams &amp; HM'!G6)</f>
        <v/>
      </c>
      <c r="V6" s="198"/>
      <c r="W6" s="192"/>
      <c r="X6" s="192"/>
      <c r="Y6" s="192"/>
      <c r="Z6" s="204"/>
      <c r="AA6" s="192"/>
      <c r="AB6" s="192"/>
      <c r="AC6" s="219"/>
      <c r="AD6" s="201"/>
      <c r="AE6" s="222"/>
      <c r="AF6" s="225"/>
    </row>
    <row r="7" spans="1:32" ht="15" customHeight="1" x14ac:dyDescent="0.25">
      <c r="A7" s="187"/>
      <c r="B7" s="187"/>
      <c r="C7" s="177"/>
      <c r="D7" s="177"/>
      <c r="E7" s="187"/>
      <c r="F7" s="187"/>
      <c r="G7" s="177"/>
      <c r="H7" s="177"/>
      <c r="I7" s="187"/>
      <c r="J7" s="187"/>
      <c r="K7" s="177"/>
      <c r="L7" s="177"/>
      <c r="M7" s="187"/>
      <c r="N7" s="187"/>
      <c r="O7" s="177"/>
      <c r="P7" s="180"/>
      <c r="Q7" s="37" t="str">
        <f>IF('Teams &amp; HM'!A7="","",'Teams &amp; HM'!A7)</f>
        <v/>
      </c>
      <c r="R7" s="163" t="str">
        <f>IF('Teams &amp; HM'!B7="","",'Teams &amp; HM'!B7)</f>
        <v/>
      </c>
      <c r="S7" s="164"/>
      <c r="T7" s="38" t="str">
        <f>IF('Teams &amp; HM'!F7="","",'Teams &amp; HM'!F7)</f>
        <v/>
      </c>
      <c r="U7" s="39" t="str">
        <f>IF('Teams &amp; HM'!G7="","",'Teams &amp; HM'!G7)</f>
        <v/>
      </c>
      <c r="V7" s="198"/>
      <c r="W7" s="192"/>
      <c r="X7" s="192"/>
      <c r="Y7" s="192"/>
      <c r="Z7" s="204"/>
      <c r="AA7" s="192"/>
      <c r="AB7" s="192"/>
      <c r="AC7" s="219"/>
      <c r="AD7" s="201"/>
      <c r="AE7" s="222"/>
      <c r="AF7" s="225"/>
    </row>
    <row r="8" spans="1:32" ht="15" customHeight="1" x14ac:dyDescent="0.25">
      <c r="A8" s="187"/>
      <c r="B8" s="187"/>
      <c r="C8" s="177"/>
      <c r="D8" s="177"/>
      <c r="E8" s="187"/>
      <c r="F8" s="187"/>
      <c r="G8" s="177"/>
      <c r="H8" s="177"/>
      <c r="I8" s="187"/>
      <c r="J8" s="187"/>
      <c r="K8" s="177"/>
      <c r="L8" s="177"/>
      <c r="M8" s="187"/>
      <c r="N8" s="187"/>
      <c r="O8" s="177"/>
      <c r="P8" s="180"/>
      <c r="Q8" s="37" t="str">
        <f>IF('Teams &amp; HM'!A8="","",'Teams &amp; HM'!A8)</f>
        <v/>
      </c>
      <c r="R8" s="163" t="str">
        <f>IF('Teams &amp; HM'!B8="","",'Teams &amp; HM'!B8)</f>
        <v/>
      </c>
      <c r="S8" s="164"/>
      <c r="T8" s="38" t="str">
        <f>IF('Teams &amp; HM'!F8="","",'Teams &amp; HM'!F8)</f>
        <v/>
      </c>
      <c r="U8" s="39" t="str">
        <f>IF('Teams &amp; HM'!G8="","",'Teams &amp; HM'!G8)</f>
        <v/>
      </c>
      <c r="V8" s="198"/>
      <c r="W8" s="192"/>
      <c r="X8" s="192"/>
      <c r="Y8" s="192"/>
      <c r="Z8" s="204"/>
      <c r="AA8" s="192"/>
      <c r="AB8" s="192"/>
      <c r="AC8" s="219"/>
      <c r="AD8" s="201"/>
      <c r="AE8" s="222"/>
      <c r="AF8" s="225"/>
    </row>
    <row r="9" spans="1:32" ht="15" customHeight="1" thickBot="1" x14ac:dyDescent="0.3">
      <c r="A9" s="188"/>
      <c r="B9" s="188"/>
      <c r="C9" s="178"/>
      <c r="D9" s="178"/>
      <c r="E9" s="188"/>
      <c r="F9" s="188"/>
      <c r="G9" s="178"/>
      <c r="H9" s="178"/>
      <c r="I9" s="188"/>
      <c r="J9" s="188"/>
      <c r="K9" s="178"/>
      <c r="L9" s="178"/>
      <c r="M9" s="188"/>
      <c r="N9" s="188"/>
      <c r="O9" s="178"/>
      <c r="P9" s="181"/>
      <c r="Q9" s="40" t="str">
        <f>IF('Teams &amp; HM'!A9="","",'Teams &amp; HM'!A9)</f>
        <v/>
      </c>
      <c r="R9" s="165" t="str">
        <f>IF('Teams &amp; HM'!B9="","",'Teams &amp; HM'!B9)</f>
        <v/>
      </c>
      <c r="S9" s="166"/>
      <c r="T9" s="41" t="str">
        <f>IF('Teams &amp; HM'!F9="","",'Teams &amp; HM'!F9)</f>
        <v/>
      </c>
      <c r="U9" s="42" t="str">
        <f>IF('Teams &amp; HM'!G9="","",'Teams &amp; HM'!G9)</f>
        <v/>
      </c>
      <c r="V9" s="199"/>
      <c r="W9" s="193"/>
      <c r="X9" s="193"/>
      <c r="Y9" s="193"/>
      <c r="Z9" s="205"/>
      <c r="AA9" s="193"/>
      <c r="AB9" s="193"/>
      <c r="AC9" s="220"/>
      <c r="AD9" s="202"/>
      <c r="AE9" s="223"/>
      <c r="AF9" s="226"/>
    </row>
    <row r="10" spans="1:32" ht="15.75" thickBot="1" x14ac:dyDescent="0.3">
      <c r="A10" s="49"/>
      <c r="B10" s="47"/>
      <c r="C10" s="58"/>
      <c r="D10" s="58"/>
      <c r="E10" s="9"/>
      <c r="F10" s="9"/>
      <c r="G10" s="60"/>
      <c r="H10" s="60"/>
      <c r="I10" s="9"/>
      <c r="J10" s="9"/>
      <c r="K10" s="60"/>
      <c r="L10" s="60"/>
      <c r="M10" s="9"/>
      <c r="N10" s="9"/>
      <c r="O10" s="61"/>
      <c r="P10" s="61"/>
      <c r="Q10" s="76"/>
      <c r="R10" s="77"/>
      <c r="S10" s="77"/>
      <c r="T10" s="76"/>
      <c r="U10" s="76"/>
      <c r="V10" s="77"/>
      <c r="W10" s="77"/>
      <c r="X10" s="77"/>
      <c r="Z10" s="77"/>
      <c r="AA10" s="77"/>
      <c r="AB10" s="77"/>
      <c r="AC10" s="77"/>
      <c r="AD10" s="77"/>
      <c r="AE10" s="77"/>
      <c r="AF10" s="77"/>
    </row>
    <row r="11" spans="1:32" ht="15" customHeight="1" x14ac:dyDescent="0.25">
      <c r="A11" s="186" t="str">
        <f>IF(B11="","",RANK(B11,($B$3,$B$11,$B$19,$B$27,$B$35,$B$43,$B$51,$B$59,$B$67,$B$75),1))</f>
        <v/>
      </c>
      <c r="B11" s="186" t="str">
        <f>IF(AE11="","",IF(U11=Instructions!$G$10,'Team Scores'!AE11,""))</f>
        <v/>
      </c>
      <c r="C11" s="176" t="str">
        <f>IF(D11="","",RANK(D11,($D$3,$D$11,$D$19,$D$27,$D$35,$D$43,$D$51,$D$59,$D$67,$D$75),1))</f>
        <v/>
      </c>
      <c r="D11" s="176" t="str">
        <f>IF(AA11="","",IF(U11=Instructions!$G$10,'Team Scores'!AA11,""))</f>
        <v/>
      </c>
      <c r="E11" s="186" t="str">
        <f>IF(F11="","",RANK(F11,($F$3,$F$11,$F$19,$F$27,$F$35,$F$43,$F$51,$F$59,$F$67,$F$75),1))</f>
        <v/>
      </c>
      <c r="F11" s="186" t="str">
        <f>IF(AE11="","",IF(U11=Instructions!$G$11,'Team Scores'!AE11,""))</f>
        <v/>
      </c>
      <c r="G11" s="176" t="str">
        <f>IF(H11="","",RANK(H11,($H$3,$H$11,$H$19,$H$27,$H$35,$H$43,$H$51,$H$59,$H$67,$H$75),1))</f>
        <v/>
      </c>
      <c r="H11" s="176" t="str">
        <f>IF(AA11="","",IF(U11=Instructions!$G$11,'Team Scores'!AA11,""))</f>
        <v/>
      </c>
      <c r="I11" s="186" t="str">
        <f>IF(J11="","",RANK(J11,($J$3,$J$11,$J$19,$J$27,$J$35,$J$43,$J$51,$J$59,$J$67,$J$75),1))</f>
        <v/>
      </c>
      <c r="J11" s="186" t="str">
        <f>IF(AE11="","",IF(U11=Instructions!$G$12,'Team Scores'!AE11,""))</f>
        <v/>
      </c>
      <c r="K11" s="176" t="str">
        <f>IF(L11="","",RANK(L11,($L$3,$L$11,$L$19,$L$27,$L$35,$L$43,$L$51,$L$59,$L$67,$L$75),1))</f>
        <v/>
      </c>
      <c r="L11" s="176" t="str">
        <f>IF(AA11="","",IF(U11=Instructions!$G$12,'Team Scores'!AA11,""))</f>
        <v/>
      </c>
      <c r="M11" s="186" t="str">
        <f>IF(N11="","",RANK(N11,($N$3,$N$11,$N$19,$N$27,$N$35,$N$43,$N$51,$N$59,$N$67,$N$75),1))</f>
        <v/>
      </c>
      <c r="N11" s="186" t="str">
        <f>IF(AE11="","",IF(U11=Instructions!$G$13,'Team Scores'!AE11,""))</f>
        <v/>
      </c>
      <c r="O11" s="176" t="str">
        <f>IF(P11="","",RANK(P11,($P$3,$P$11,$P$19,$P$27,$P$35,$P$43,$P$51,$P$59,$P$67,$P$75),1))</f>
        <v/>
      </c>
      <c r="P11" s="179" t="str">
        <f>IF(AA11="","",IF(U11=Instructions!$G$13,'Team Scores'!AA11,""))</f>
        <v/>
      </c>
      <c r="Q11" s="43" t="str">
        <f>IF('Teams &amp; HM'!A11="","",'Teams &amp; HM'!A11)</f>
        <v/>
      </c>
      <c r="R11" s="170" t="str">
        <f>IF('Teams &amp; HM'!C11="","",'Teams &amp; HM'!C11)</f>
        <v/>
      </c>
      <c r="S11" s="171"/>
      <c r="T11" s="172"/>
      <c r="U11" s="44" t="str">
        <f>IF('Teams &amp; HM'!C12="","",'Teams &amp; HM'!C12)</f>
        <v/>
      </c>
      <c r="V11" s="197" t="str">
        <f>IF('Day 1'!P11="","",'Day 1'!P11)</f>
        <v/>
      </c>
      <c r="W11" s="191" t="str">
        <f>IF('Day 2'!P11="","",'Day 2'!P11)</f>
        <v/>
      </c>
      <c r="X11" s="191" t="str">
        <f>IF('Day 3'!P11="","",'Day 3'!P11)</f>
        <v/>
      </c>
      <c r="Y11" s="191" t="str">
        <f>IF('Teams &amp; HM'!B14="","",SUM('Teams &amp; HM'!I14:I18))</f>
        <v/>
      </c>
      <c r="Z11" s="203" t="str">
        <f>IF(V11="","",SUM(V11:Y17))</f>
        <v/>
      </c>
      <c r="AA11" s="191" t="str">
        <f>IF('Teams &amp; HM'!S14="","",'Teams &amp; HM'!S14)</f>
        <v/>
      </c>
      <c r="AB11" s="191" t="str">
        <f>IF(U11="","",IF(U11=Instructions!$G$10,Instructions!$H$10,IF('Team Scores'!U11=Instructions!$G$11,Instructions!$H$11,IF('Team Scores'!U11=Instructions!$G$12,Instructions!$H$12,IF('Team Scores'!U11=Instructions!$G$13,Instructions!$H$13,"")))))</f>
        <v/>
      </c>
      <c r="AC11" s="218" t="str">
        <f>IF('Teams &amp; HM'!S14="","",(AB11-(AB11*0.04)*(AA11)))</f>
        <v/>
      </c>
      <c r="AD11" s="200" t="str">
        <f>IF(AA11="","",RANK(AA11,($AA$3,$AA$11,$AA$19,$AA$27,$AA$35,$AA$43,$AA$51,$AA$59,$AA$67,$AA$75),1))</f>
        <v/>
      </c>
      <c r="AE11" s="221" t="str">
        <f>IF(Z11="","",IF(AC11&lt;0, (SUM(Z11+0)),(SUM(Z11+AC11))))</f>
        <v/>
      </c>
      <c r="AF11" s="224" t="str">
        <f>IF(AE11="","",RANK(AE11,($AE$3,$AE$11,$AE$19,$AE$27,$AE$35,$AE$43,$AE$51,$AE$59,$AE$67,$AE$75),1))</f>
        <v/>
      </c>
    </row>
    <row r="12" spans="1:32" ht="15" customHeight="1" x14ac:dyDescent="0.25">
      <c r="A12" s="187"/>
      <c r="B12" s="187"/>
      <c r="C12" s="177"/>
      <c r="D12" s="177"/>
      <c r="E12" s="187"/>
      <c r="F12" s="187"/>
      <c r="G12" s="177"/>
      <c r="H12" s="177"/>
      <c r="I12" s="187"/>
      <c r="J12" s="187"/>
      <c r="K12" s="177"/>
      <c r="L12" s="177"/>
      <c r="M12" s="187"/>
      <c r="N12" s="187"/>
      <c r="O12" s="177"/>
      <c r="P12" s="180"/>
      <c r="Q12" s="33" t="s">
        <v>71</v>
      </c>
      <c r="R12" s="34" t="s">
        <v>70</v>
      </c>
      <c r="S12" s="34"/>
      <c r="T12" s="35" t="s">
        <v>56</v>
      </c>
      <c r="U12" s="36" t="s">
        <v>72</v>
      </c>
      <c r="V12" s="198"/>
      <c r="W12" s="192"/>
      <c r="X12" s="192"/>
      <c r="Y12" s="192"/>
      <c r="Z12" s="204"/>
      <c r="AA12" s="192"/>
      <c r="AB12" s="192"/>
      <c r="AC12" s="219"/>
      <c r="AD12" s="201"/>
      <c r="AE12" s="222"/>
      <c r="AF12" s="225"/>
    </row>
    <row r="13" spans="1:32" ht="15" customHeight="1" x14ac:dyDescent="0.25">
      <c r="A13" s="187"/>
      <c r="B13" s="187"/>
      <c r="C13" s="177"/>
      <c r="D13" s="177"/>
      <c r="E13" s="187"/>
      <c r="F13" s="187"/>
      <c r="G13" s="177"/>
      <c r="H13" s="177"/>
      <c r="I13" s="187"/>
      <c r="J13" s="187"/>
      <c r="K13" s="177"/>
      <c r="L13" s="177"/>
      <c r="M13" s="187"/>
      <c r="N13" s="187"/>
      <c r="O13" s="177"/>
      <c r="P13" s="180"/>
      <c r="Q13" s="37" t="str">
        <f>IF('Teams &amp; HM'!A14="","",'Teams &amp; HM'!A14)</f>
        <v/>
      </c>
      <c r="R13" s="163" t="str">
        <f>IF('Teams &amp; HM'!B14="","",'Teams &amp; HM'!B14)</f>
        <v/>
      </c>
      <c r="S13" s="164"/>
      <c r="T13" s="38" t="str">
        <f>IF('Teams &amp; HM'!F14="","",'Teams &amp; HM'!F14)</f>
        <v/>
      </c>
      <c r="U13" s="39" t="str">
        <f>IF('Teams &amp; HM'!G14="","",'Teams &amp; HM'!G14)</f>
        <v/>
      </c>
      <c r="V13" s="198"/>
      <c r="W13" s="192"/>
      <c r="X13" s="192"/>
      <c r="Y13" s="192"/>
      <c r="Z13" s="204"/>
      <c r="AA13" s="192"/>
      <c r="AB13" s="192"/>
      <c r="AC13" s="219"/>
      <c r="AD13" s="201"/>
      <c r="AE13" s="222"/>
      <c r="AF13" s="225"/>
    </row>
    <row r="14" spans="1:32" ht="15" customHeight="1" x14ac:dyDescent="0.25">
      <c r="A14" s="187"/>
      <c r="B14" s="187"/>
      <c r="C14" s="177"/>
      <c r="D14" s="177"/>
      <c r="E14" s="187"/>
      <c r="F14" s="187"/>
      <c r="G14" s="177"/>
      <c r="H14" s="177"/>
      <c r="I14" s="187"/>
      <c r="J14" s="187"/>
      <c r="K14" s="177"/>
      <c r="L14" s="177"/>
      <c r="M14" s="187"/>
      <c r="N14" s="187"/>
      <c r="O14" s="177"/>
      <c r="P14" s="180"/>
      <c r="Q14" s="37" t="str">
        <f>IF('Teams &amp; HM'!A15="","",'Teams &amp; HM'!A15)</f>
        <v/>
      </c>
      <c r="R14" s="163" t="str">
        <f>IF('Teams &amp; HM'!B15="","",'Teams &amp; HM'!B15)</f>
        <v/>
      </c>
      <c r="S14" s="164"/>
      <c r="T14" s="38" t="str">
        <f>IF('Teams &amp; HM'!F15="","",'Teams &amp; HM'!F15)</f>
        <v/>
      </c>
      <c r="U14" s="39" t="str">
        <f>IF('Teams &amp; HM'!G15="","",'Teams &amp; HM'!G15)</f>
        <v/>
      </c>
      <c r="V14" s="198"/>
      <c r="W14" s="192"/>
      <c r="X14" s="192"/>
      <c r="Y14" s="192"/>
      <c r="Z14" s="204"/>
      <c r="AA14" s="192"/>
      <c r="AB14" s="192"/>
      <c r="AC14" s="219"/>
      <c r="AD14" s="201"/>
      <c r="AE14" s="222"/>
      <c r="AF14" s="225"/>
    </row>
    <row r="15" spans="1:32" ht="15" customHeight="1" x14ac:dyDescent="0.25">
      <c r="A15" s="187"/>
      <c r="B15" s="187"/>
      <c r="C15" s="177"/>
      <c r="D15" s="177"/>
      <c r="E15" s="187"/>
      <c r="F15" s="187"/>
      <c r="G15" s="177"/>
      <c r="H15" s="177"/>
      <c r="I15" s="187"/>
      <c r="J15" s="187"/>
      <c r="K15" s="177"/>
      <c r="L15" s="177"/>
      <c r="M15" s="187"/>
      <c r="N15" s="187"/>
      <c r="O15" s="177"/>
      <c r="P15" s="180"/>
      <c r="Q15" s="37" t="str">
        <f>IF('Teams &amp; HM'!A16="","",'Teams &amp; HM'!A16)</f>
        <v/>
      </c>
      <c r="R15" s="163" t="str">
        <f>IF('Teams &amp; HM'!B16="","",'Teams &amp; HM'!B16)</f>
        <v/>
      </c>
      <c r="S15" s="164"/>
      <c r="T15" s="38" t="str">
        <f>IF('Teams &amp; HM'!F16="","",'Teams &amp; HM'!F16)</f>
        <v/>
      </c>
      <c r="U15" s="39" t="str">
        <f>IF('Teams &amp; HM'!G16="","",'Teams &amp; HM'!G16)</f>
        <v/>
      </c>
      <c r="V15" s="198"/>
      <c r="W15" s="192"/>
      <c r="X15" s="192"/>
      <c r="Y15" s="192"/>
      <c r="Z15" s="204"/>
      <c r="AA15" s="192"/>
      <c r="AB15" s="192"/>
      <c r="AC15" s="219"/>
      <c r="AD15" s="201"/>
      <c r="AE15" s="222"/>
      <c r="AF15" s="225"/>
    </row>
    <row r="16" spans="1:32" ht="15" customHeight="1" x14ac:dyDescent="0.25">
      <c r="A16" s="187"/>
      <c r="B16" s="187"/>
      <c r="C16" s="177"/>
      <c r="D16" s="177"/>
      <c r="E16" s="187"/>
      <c r="F16" s="187"/>
      <c r="G16" s="177"/>
      <c r="H16" s="177"/>
      <c r="I16" s="187"/>
      <c r="J16" s="187"/>
      <c r="K16" s="177"/>
      <c r="L16" s="177"/>
      <c r="M16" s="187"/>
      <c r="N16" s="187"/>
      <c r="O16" s="177"/>
      <c r="P16" s="180"/>
      <c r="Q16" s="37" t="str">
        <f>IF('Teams &amp; HM'!A17="","",'Teams &amp; HM'!A17)</f>
        <v/>
      </c>
      <c r="R16" s="163" t="str">
        <f>IF('Teams &amp; HM'!B17="","",'Teams &amp; HM'!B17)</f>
        <v/>
      </c>
      <c r="S16" s="164"/>
      <c r="T16" s="38" t="str">
        <f>IF('Teams &amp; HM'!F17="","",'Teams &amp; HM'!F17)</f>
        <v/>
      </c>
      <c r="U16" s="39" t="str">
        <f>IF('Teams &amp; HM'!G17="","",'Teams &amp; HM'!G17)</f>
        <v/>
      </c>
      <c r="V16" s="198"/>
      <c r="W16" s="192"/>
      <c r="X16" s="192"/>
      <c r="Y16" s="192"/>
      <c r="Z16" s="204"/>
      <c r="AA16" s="192"/>
      <c r="AB16" s="192"/>
      <c r="AC16" s="219"/>
      <c r="AD16" s="201"/>
      <c r="AE16" s="222"/>
      <c r="AF16" s="225"/>
    </row>
    <row r="17" spans="1:32" ht="15.75" customHeight="1" thickBot="1" x14ac:dyDescent="0.3">
      <c r="A17" s="188"/>
      <c r="B17" s="188"/>
      <c r="C17" s="178"/>
      <c r="D17" s="178"/>
      <c r="E17" s="188"/>
      <c r="F17" s="188"/>
      <c r="G17" s="178"/>
      <c r="H17" s="178"/>
      <c r="I17" s="188"/>
      <c r="J17" s="188"/>
      <c r="K17" s="178"/>
      <c r="L17" s="178"/>
      <c r="M17" s="188"/>
      <c r="N17" s="188"/>
      <c r="O17" s="178"/>
      <c r="P17" s="181"/>
      <c r="Q17" s="40" t="str">
        <f>IF('Teams &amp; HM'!A18="","",'Teams &amp; HM'!A18)</f>
        <v/>
      </c>
      <c r="R17" s="165" t="str">
        <f>IF('Teams &amp; HM'!B18="","",'Teams &amp; HM'!B18)</f>
        <v/>
      </c>
      <c r="S17" s="166"/>
      <c r="T17" s="41" t="str">
        <f>IF('Teams &amp; HM'!F18="","",'Teams &amp; HM'!F18)</f>
        <v/>
      </c>
      <c r="U17" s="42" t="str">
        <f>IF('Teams &amp; HM'!G18="","",'Teams &amp; HM'!G18)</f>
        <v/>
      </c>
      <c r="V17" s="199"/>
      <c r="W17" s="193"/>
      <c r="X17" s="193"/>
      <c r="Y17" s="193"/>
      <c r="Z17" s="205"/>
      <c r="AA17" s="193"/>
      <c r="AB17" s="193"/>
      <c r="AC17" s="220"/>
      <c r="AD17" s="202"/>
      <c r="AE17" s="223"/>
      <c r="AF17" s="226"/>
    </row>
    <row r="18" spans="1:32" ht="15.75" thickBot="1" x14ac:dyDescent="0.3">
      <c r="A18" s="49"/>
      <c r="B18" s="47"/>
      <c r="C18" s="58"/>
      <c r="D18" s="58"/>
      <c r="E18" s="9"/>
      <c r="F18" s="9"/>
      <c r="G18" s="60"/>
      <c r="H18" s="60"/>
      <c r="I18" s="9"/>
      <c r="J18" s="9"/>
      <c r="K18" s="60"/>
      <c r="L18" s="60"/>
      <c r="M18" s="9"/>
      <c r="N18" s="9"/>
      <c r="O18" s="61"/>
      <c r="P18" s="61"/>
      <c r="Q18" s="76"/>
      <c r="R18" s="77"/>
      <c r="S18" s="77"/>
      <c r="T18" s="76"/>
      <c r="U18" s="76"/>
      <c r="V18" s="77"/>
      <c r="W18" s="77"/>
      <c r="X18" s="77"/>
      <c r="Z18" s="77"/>
      <c r="AA18" s="77"/>
      <c r="AB18" s="77"/>
      <c r="AC18" s="77"/>
      <c r="AD18" s="77"/>
      <c r="AE18" s="77"/>
      <c r="AF18" s="77"/>
    </row>
    <row r="19" spans="1:32" ht="15" customHeight="1" x14ac:dyDescent="0.25">
      <c r="A19" s="186" t="str">
        <f>IF(B19="","",RANK(B19,($B$3,$B$11,$B$19,$B$27,$B$35,$B$43,$B$51,$B$59,$B$67,$B$75),1))</f>
        <v/>
      </c>
      <c r="B19" s="186" t="str">
        <f>IF(AE19="","",IF(U19=Instructions!$G$10,'Team Scores'!AE19,""))</f>
        <v/>
      </c>
      <c r="C19" s="176" t="str">
        <f>IF(D19="","",RANK(D19,($D$3,$D$11,$D$19,$D$27,$D$35,$D$43,$D$51,$D$59,$D$67,$D$75),1))</f>
        <v/>
      </c>
      <c r="D19" s="176" t="str">
        <f>IF(AA19="","",IF(U19=Instructions!$G$10,'Team Scores'!AA19,""))</f>
        <v/>
      </c>
      <c r="E19" s="186" t="str">
        <f>IF(F19="","",RANK(F19,($F$3,$F$11,$F$19,$F$27,$F$35,$F$43,$F$51,$F$59,$F$67,$F$75),1))</f>
        <v/>
      </c>
      <c r="F19" s="186" t="str">
        <f>IF(AE19="","",IF(U19=Instructions!$G$11,'Team Scores'!AE19,""))</f>
        <v/>
      </c>
      <c r="G19" s="176" t="str">
        <f>IF(H19="","",RANK(H19,($H$3,$H$11,$H$19,$H$27,$H$35,$H$43,$H$51,$H$59,$H$67,$H$75),1))</f>
        <v/>
      </c>
      <c r="H19" s="176" t="str">
        <f>IF(AA19="","",IF(U19=Instructions!$G$11,'Team Scores'!AA19,""))</f>
        <v/>
      </c>
      <c r="I19" s="186" t="str">
        <f>IF(J19="","",RANK(J19,($J$3,$J$11,$J$19,$J$27,$J$35,$J$43,$J$51,$J$59,$J$67,$J$75),1))</f>
        <v/>
      </c>
      <c r="J19" s="186" t="str">
        <f>IF(AE19="","",IF(U19=Instructions!$G$12,'Team Scores'!AE19,""))</f>
        <v/>
      </c>
      <c r="K19" s="176" t="str">
        <f>IF(L19="","",RANK(L19,($L$3,$L$11,$L$19,$L$27,$L$35,$L$43,$L$51,$L$59,$L$67,$L$75),1))</f>
        <v/>
      </c>
      <c r="L19" s="176" t="str">
        <f>IF(AA19="","",IF(U19=Instructions!$G$12,'Team Scores'!AA19,""))</f>
        <v/>
      </c>
      <c r="M19" s="186" t="str">
        <f>IF(N19="","",RANK(N19,($N$3,$N$11,$N$19,$N$27,$N$35,$N$43,$N$51,$N$59,$N$67,$N$75),1))</f>
        <v/>
      </c>
      <c r="N19" s="186" t="str">
        <f>IF(AE19="","",IF(U19=Instructions!$G$13,'Team Scores'!AE19,""))</f>
        <v/>
      </c>
      <c r="O19" s="176" t="str">
        <f>IF(P19="","",RANK(P19,($P$3,$P$11,$P$19,$P$27,$P$35,$P$43,$P$51,$P$59,$P$67,$P$75),1))</f>
        <v/>
      </c>
      <c r="P19" s="179" t="str">
        <f>IF(AA19="","",IF(U19=Instructions!$G$13,'Team Scores'!AA19,""))</f>
        <v/>
      </c>
      <c r="Q19" s="43" t="str">
        <f>IF('Teams &amp; HM'!A20="","",'Teams &amp; HM'!A20)</f>
        <v/>
      </c>
      <c r="R19" s="170" t="str">
        <f>IF('Teams &amp; HM'!C20="","",'Teams &amp; HM'!C20)</f>
        <v/>
      </c>
      <c r="S19" s="171"/>
      <c r="T19" s="172"/>
      <c r="U19" s="44" t="str">
        <f>IF('Teams &amp; HM'!C21="","",'Teams &amp; HM'!C21)</f>
        <v/>
      </c>
      <c r="V19" s="197" t="str">
        <f>IF('Day 1'!P19="","",'Day 1'!P19)</f>
        <v/>
      </c>
      <c r="W19" s="191" t="str">
        <f>IF('Day 2'!P19="","",'Day 2'!P19)</f>
        <v/>
      </c>
      <c r="X19" s="191" t="str">
        <f>IF('Day 3'!P19="","",'Day 3'!P19)</f>
        <v/>
      </c>
      <c r="Y19" s="191" t="str">
        <f>IF('Teams &amp; HM'!B23="","",SUM('Teams &amp; HM'!I23:I27))</f>
        <v/>
      </c>
      <c r="Z19" s="203" t="str">
        <f>IF(V19="","",SUM(V19:Y25))</f>
        <v/>
      </c>
      <c r="AA19" s="191" t="str">
        <f>IF('Teams &amp; HM'!S23="","",'Teams &amp; HM'!S23)</f>
        <v/>
      </c>
      <c r="AB19" s="191" t="str">
        <f>IF(U19="","",IF(U19=Instructions!$G$10,Instructions!$H$10,IF('Team Scores'!U19=Instructions!$G$11,Instructions!$H$11,IF('Team Scores'!U19=Instructions!$G$12,Instructions!$H$12,IF('Team Scores'!U19=Instructions!$G$13,Instructions!$H$13,"")))))</f>
        <v/>
      </c>
      <c r="AC19" s="218" t="str">
        <f>IF('Teams &amp; HM'!S23="","",(AB19-(AB19*0.04)*(AA19)))</f>
        <v/>
      </c>
      <c r="AD19" s="200" t="str">
        <f>IF(AA19="","",RANK(AA19,($AA$3,$AA$11,$AA$19,$AA$27,$AA$35,$AA$43,$AA$51,$AA$59,$AA$67,$AA$75),1))</f>
        <v/>
      </c>
      <c r="AE19" s="221" t="str">
        <f>IF(Z19="","",IF(AC19&lt;0, (SUM(Z19+0)),(SUM(Z19+AC19))))</f>
        <v/>
      </c>
      <c r="AF19" s="224" t="str">
        <f>IF(AE19="","",RANK(AE19,($AE$3,$AE$11,$AE$19,$AE$27,$AE$35,$AE$43,$AE$51,$AE$59,$AE$67,$AE$75),1))</f>
        <v/>
      </c>
    </row>
    <row r="20" spans="1:32" ht="15" customHeight="1" x14ac:dyDescent="0.25">
      <c r="A20" s="187"/>
      <c r="B20" s="187"/>
      <c r="C20" s="177"/>
      <c r="D20" s="177"/>
      <c r="E20" s="187"/>
      <c r="F20" s="187"/>
      <c r="G20" s="177"/>
      <c r="H20" s="177"/>
      <c r="I20" s="187"/>
      <c r="J20" s="187"/>
      <c r="K20" s="177"/>
      <c r="L20" s="177"/>
      <c r="M20" s="187"/>
      <c r="N20" s="187"/>
      <c r="O20" s="177"/>
      <c r="P20" s="180"/>
      <c r="Q20" s="33" t="s">
        <v>71</v>
      </c>
      <c r="R20" s="34" t="s">
        <v>70</v>
      </c>
      <c r="S20" s="34"/>
      <c r="T20" s="35" t="s">
        <v>56</v>
      </c>
      <c r="U20" s="36" t="s">
        <v>72</v>
      </c>
      <c r="V20" s="198"/>
      <c r="W20" s="192"/>
      <c r="X20" s="192"/>
      <c r="Y20" s="192"/>
      <c r="Z20" s="204"/>
      <c r="AA20" s="192"/>
      <c r="AB20" s="192"/>
      <c r="AC20" s="219"/>
      <c r="AD20" s="201"/>
      <c r="AE20" s="222"/>
      <c r="AF20" s="225"/>
    </row>
    <row r="21" spans="1:32" ht="15" customHeight="1" x14ac:dyDescent="0.25">
      <c r="A21" s="187"/>
      <c r="B21" s="187"/>
      <c r="C21" s="177"/>
      <c r="D21" s="177"/>
      <c r="E21" s="187"/>
      <c r="F21" s="187"/>
      <c r="G21" s="177"/>
      <c r="H21" s="177"/>
      <c r="I21" s="187"/>
      <c r="J21" s="187"/>
      <c r="K21" s="177"/>
      <c r="L21" s="177"/>
      <c r="M21" s="187"/>
      <c r="N21" s="187"/>
      <c r="O21" s="177"/>
      <c r="P21" s="180"/>
      <c r="Q21" s="37" t="str">
        <f>IF('Teams &amp; HM'!A23="","",'Teams &amp; HM'!A23)</f>
        <v/>
      </c>
      <c r="R21" s="163" t="str">
        <f>IF('Teams &amp; HM'!B23="","",'Teams &amp; HM'!B23)</f>
        <v/>
      </c>
      <c r="S21" s="164"/>
      <c r="T21" s="38" t="str">
        <f>IF('Teams &amp; HM'!F23="","",'Teams &amp; HM'!F23)</f>
        <v/>
      </c>
      <c r="U21" s="39" t="str">
        <f>IF('Teams &amp; HM'!G23="","",'Teams &amp; HM'!G23)</f>
        <v/>
      </c>
      <c r="V21" s="198"/>
      <c r="W21" s="192"/>
      <c r="X21" s="192"/>
      <c r="Y21" s="192"/>
      <c r="Z21" s="204"/>
      <c r="AA21" s="192"/>
      <c r="AB21" s="192"/>
      <c r="AC21" s="219"/>
      <c r="AD21" s="201"/>
      <c r="AE21" s="222"/>
      <c r="AF21" s="225"/>
    </row>
    <row r="22" spans="1:32" ht="15" customHeight="1" x14ac:dyDescent="0.25">
      <c r="A22" s="187"/>
      <c r="B22" s="187"/>
      <c r="C22" s="177"/>
      <c r="D22" s="177"/>
      <c r="E22" s="187"/>
      <c r="F22" s="187"/>
      <c r="G22" s="177"/>
      <c r="H22" s="177"/>
      <c r="I22" s="187"/>
      <c r="J22" s="187"/>
      <c r="K22" s="177"/>
      <c r="L22" s="177"/>
      <c r="M22" s="187"/>
      <c r="N22" s="187"/>
      <c r="O22" s="177"/>
      <c r="P22" s="180"/>
      <c r="Q22" s="37" t="str">
        <f>IF('Teams &amp; HM'!A24="","",'Teams &amp; HM'!A24)</f>
        <v/>
      </c>
      <c r="R22" s="163" t="str">
        <f>IF('Teams &amp; HM'!B24="","",'Teams &amp; HM'!B24)</f>
        <v/>
      </c>
      <c r="S22" s="164"/>
      <c r="T22" s="38" t="str">
        <f>IF('Teams &amp; HM'!F24="","",'Teams &amp; HM'!F24)</f>
        <v/>
      </c>
      <c r="U22" s="39" t="str">
        <f>IF('Teams &amp; HM'!G24="","",'Teams &amp; HM'!G24)</f>
        <v/>
      </c>
      <c r="V22" s="198"/>
      <c r="W22" s="192"/>
      <c r="X22" s="192"/>
      <c r="Y22" s="192"/>
      <c r="Z22" s="204"/>
      <c r="AA22" s="192"/>
      <c r="AB22" s="192"/>
      <c r="AC22" s="219"/>
      <c r="AD22" s="201"/>
      <c r="AE22" s="222"/>
      <c r="AF22" s="225"/>
    </row>
    <row r="23" spans="1:32" ht="15" customHeight="1" x14ac:dyDescent="0.25">
      <c r="A23" s="187"/>
      <c r="B23" s="187"/>
      <c r="C23" s="177"/>
      <c r="D23" s="177"/>
      <c r="E23" s="187"/>
      <c r="F23" s="187"/>
      <c r="G23" s="177"/>
      <c r="H23" s="177"/>
      <c r="I23" s="187"/>
      <c r="J23" s="187"/>
      <c r="K23" s="177"/>
      <c r="L23" s="177"/>
      <c r="M23" s="187"/>
      <c r="N23" s="187"/>
      <c r="O23" s="177"/>
      <c r="P23" s="180"/>
      <c r="Q23" s="37" t="str">
        <f>IF('Teams &amp; HM'!A25="","",'Teams &amp; HM'!A25)</f>
        <v/>
      </c>
      <c r="R23" s="163" t="str">
        <f>IF('Teams &amp; HM'!B25="","",'Teams &amp; HM'!B25)</f>
        <v/>
      </c>
      <c r="S23" s="164"/>
      <c r="T23" s="38" t="str">
        <f>IF('Teams &amp; HM'!F25="","",'Teams &amp; HM'!F25)</f>
        <v/>
      </c>
      <c r="U23" s="39" t="str">
        <f>IF('Teams &amp; HM'!G25="","",'Teams &amp; HM'!G25)</f>
        <v/>
      </c>
      <c r="V23" s="198"/>
      <c r="W23" s="192"/>
      <c r="X23" s="192"/>
      <c r="Y23" s="192"/>
      <c r="Z23" s="204"/>
      <c r="AA23" s="192"/>
      <c r="AB23" s="192"/>
      <c r="AC23" s="219"/>
      <c r="AD23" s="201"/>
      <c r="AE23" s="222"/>
      <c r="AF23" s="225"/>
    </row>
    <row r="24" spans="1:32" ht="15" customHeight="1" x14ac:dyDescent="0.25">
      <c r="A24" s="187"/>
      <c r="B24" s="187"/>
      <c r="C24" s="177"/>
      <c r="D24" s="177"/>
      <c r="E24" s="187"/>
      <c r="F24" s="187"/>
      <c r="G24" s="177"/>
      <c r="H24" s="177"/>
      <c r="I24" s="187"/>
      <c r="J24" s="187"/>
      <c r="K24" s="177"/>
      <c r="L24" s="177"/>
      <c r="M24" s="187"/>
      <c r="N24" s="187"/>
      <c r="O24" s="177"/>
      <c r="P24" s="180"/>
      <c r="Q24" s="37" t="str">
        <f>IF('Teams &amp; HM'!A26="","",'Teams &amp; HM'!A26)</f>
        <v/>
      </c>
      <c r="R24" s="163" t="str">
        <f>IF('Teams &amp; HM'!B26="","",'Teams &amp; HM'!B26)</f>
        <v/>
      </c>
      <c r="S24" s="164"/>
      <c r="T24" s="38" t="str">
        <f>IF('Teams &amp; HM'!F26="","",'Teams &amp; HM'!F26)</f>
        <v/>
      </c>
      <c r="U24" s="39" t="str">
        <f>IF('Teams &amp; HM'!G26="","",'Teams &amp; HM'!G26)</f>
        <v/>
      </c>
      <c r="V24" s="198"/>
      <c r="W24" s="192"/>
      <c r="X24" s="192"/>
      <c r="Y24" s="192"/>
      <c r="Z24" s="204"/>
      <c r="AA24" s="192"/>
      <c r="AB24" s="192"/>
      <c r="AC24" s="219"/>
      <c r="AD24" s="201"/>
      <c r="AE24" s="222"/>
      <c r="AF24" s="225"/>
    </row>
    <row r="25" spans="1:32" ht="15.75" customHeight="1" thickBot="1" x14ac:dyDescent="0.3">
      <c r="A25" s="188"/>
      <c r="B25" s="188"/>
      <c r="C25" s="178"/>
      <c r="D25" s="178"/>
      <c r="E25" s="188"/>
      <c r="F25" s="188"/>
      <c r="G25" s="178"/>
      <c r="H25" s="178"/>
      <c r="I25" s="188"/>
      <c r="J25" s="188"/>
      <c r="K25" s="178"/>
      <c r="L25" s="178"/>
      <c r="M25" s="188"/>
      <c r="N25" s="188"/>
      <c r="O25" s="178"/>
      <c r="P25" s="181"/>
      <c r="Q25" s="40" t="str">
        <f>IF('Teams &amp; HM'!A27="","",'Teams &amp; HM'!A27)</f>
        <v/>
      </c>
      <c r="R25" s="165" t="str">
        <f>IF('Teams &amp; HM'!B27="","",'Teams &amp; HM'!B27)</f>
        <v/>
      </c>
      <c r="S25" s="166"/>
      <c r="T25" s="41" t="str">
        <f>IF('Teams &amp; HM'!F27="","",'Teams &amp; HM'!F27)</f>
        <v/>
      </c>
      <c r="U25" s="42" t="str">
        <f>IF('Teams &amp; HM'!G27="","",'Teams &amp; HM'!G27)</f>
        <v/>
      </c>
      <c r="V25" s="199"/>
      <c r="W25" s="193"/>
      <c r="X25" s="193"/>
      <c r="Y25" s="193"/>
      <c r="Z25" s="205"/>
      <c r="AA25" s="193"/>
      <c r="AB25" s="193"/>
      <c r="AC25" s="220"/>
      <c r="AD25" s="202"/>
      <c r="AE25" s="223"/>
      <c r="AF25" s="226"/>
    </row>
    <row r="26" spans="1:32" ht="15.75" thickBot="1" x14ac:dyDescent="0.3">
      <c r="A26" s="49"/>
      <c r="B26" s="47"/>
      <c r="C26" s="58"/>
      <c r="D26" s="58"/>
      <c r="E26" s="9"/>
      <c r="F26" s="9"/>
      <c r="G26" s="60"/>
      <c r="H26" s="60"/>
      <c r="I26" s="9"/>
      <c r="J26" s="9"/>
      <c r="K26" s="60"/>
      <c r="L26" s="60"/>
      <c r="M26" s="9"/>
      <c r="N26" s="9"/>
      <c r="O26" s="61"/>
      <c r="P26" s="61"/>
      <c r="Q26" s="76"/>
      <c r="R26" s="77"/>
      <c r="S26" s="77"/>
      <c r="T26" s="76"/>
      <c r="U26" s="76"/>
      <c r="V26" s="77"/>
      <c r="W26" s="77"/>
      <c r="X26" s="77"/>
      <c r="Z26" s="77"/>
      <c r="AA26" s="77"/>
      <c r="AB26" s="77"/>
      <c r="AC26" s="77"/>
      <c r="AD26" s="77"/>
      <c r="AE26" s="77"/>
      <c r="AF26" s="77"/>
    </row>
    <row r="27" spans="1:32" ht="15" customHeight="1" x14ac:dyDescent="0.25">
      <c r="A27" s="186" t="str">
        <f>IF(B27="","",RANK(B27,($B$3,$B$11,$B$19,$B$27,$B$35,$B$43,$B$51,$B$59,$B$67,$B$75),1))</f>
        <v/>
      </c>
      <c r="B27" s="186" t="str">
        <f>IF(AE27="","",IF(U27=Instructions!$G$10,'Team Scores'!AE27,""))</f>
        <v/>
      </c>
      <c r="C27" s="176" t="str">
        <f>IF(D27="","",RANK(D27,($D$3,$D$11,$D$19,$D$27,$D$35,$D$43,$D$51,$D$59,$D$67,$D$75),1))</f>
        <v/>
      </c>
      <c r="D27" s="176" t="str">
        <f>IF(AA27="","",IF(U27=Instructions!$G$10,'Team Scores'!AA27,""))</f>
        <v/>
      </c>
      <c r="E27" s="186" t="str">
        <f>IF(F27="","",RANK(F27,($F$3,$F$11,$F$19,$F$27,$F$35,$F$43,$F$51,$F$59,$F$67,$F$75),1))</f>
        <v/>
      </c>
      <c r="F27" s="186" t="str">
        <f>IF(AE27="","",IF(U27=Instructions!$G$11,'Team Scores'!AE27,""))</f>
        <v/>
      </c>
      <c r="G27" s="176" t="str">
        <f>IF(H27="","",RANK(H27,($H$3,$H$11,$H$19,$H$27,$H$35,$H$43,$H$51,$H$59,$H$67,$H$75),1))</f>
        <v/>
      </c>
      <c r="H27" s="176" t="str">
        <f>IF(AA27="","",IF(U27=Instructions!$G$11,'Team Scores'!AA27,""))</f>
        <v/>
      </c>
      <c r="I27" s="186" t="str">
        <f>IF(J27="","",RANK(J27,($J$3,$J$11,$J$19,$J$27,$J$35,$J$43,$J$51,$J$59,$J$67,$J$75),1))</f>
        <v/>
      </c>
      <c r="J27" s="186" t="str">
        <f>IF(AE27="","",IF(U27=Instructions!$G$12,'Team Scores'!AE27,""))</f>
        <v/>
      </c>
      <c r="K27" s="176" t="str">
        <f>IF(L27="","",RANK(L27,($L$3,$L$11,$L$19,$L$27,$L$35,$L$43,$L$51,$L$59,$L$67,$L$75),1))</f>
        <v/>
      </c>
      <c r="L27" s="176" t="str">
        <f>IF(AA27="","",IF(U27=Instructions!$G$12,'Team Scores'!AA27,""))</f>
        <v/>
      </c>
      <c r="M27" s="186" t="str">
        <f>IF(N27="","",RANK(N27,($N$3,$N$11,$N$19,$N$27,$N$35,$N$43,$N$51,$N$59,$N$67,$N$75),1))</f>
        <v/>
      </c>
      <c r="N27" s="186" t="str">
        <f>IF(AE27="","",IF(U27=Instructions!$G$13,'Team Scores'!AE27,""))</f>
        <v/>
      </c>
      <c r="O27" s="176" t="str">
        <f>IF(P27="","",RANK(P27,($P$3,$P$11,$P$19,$P$27,$P$35,$P$43,$P$51,$P$59,$P$67,$P$75),1))</f>
        <v/>
      </c>
      <c r="P27" s="179" t="str">
        <f>IF(AA27="","",IF(U27=Instructions!$G$13,'Team Scores'!AA27,""))</f>
        <v/>
      </c>
      <c r="Q27" s="43" t="str">
        <f>IF('Teams &amp; HM'!A29="","",'Teams &amp; HM'!A29)</f>
        <v/>
      </c>
      <c r="R27" s="170" t="str">
        <f>IF('Teams &amp; HM'!C29="","",'Teams &amp; HM'!C29)</f>
        <v/>
      </c>
      <c r="S27" s="171"/>
      <c r="T27" s="172"/>
      <c r="U27" s="44" t="str">
        <f>IF('Teams &amp; HM'!C30="","",'Teams &amp; HM'!C30)</f>
        <v/>
      </c>
      <c r="V27" s="197" t="str">
        <f>IF('Day 1'!P27="","",'Day 1'!P27)</f>
        <v/>
      </c>
      <c r="W27" s="191" t="str">
        <f>IF('Day 2'!P27="","",'Day 2'!P27)</f>
        <v/>
      </c>
      <c r="X27" s="191" t="str">
        <f>IF('Day 3'!P27="","",'Day 3'!P27)</f>
        <v/>
      </c>
      <c r="Y27" s="191" t="str">
        <f>IF('Teams &amp; HM'!B32="","",SUM('Teams &amp; HM'!I32:I36))</f>
        <v/>
      </c>
      <c r="Z27" s="203" t="str">
        <f>IF(V27="","",SUM(V27:Y33))</f>
        <v/>
      </c>
      <c r="AA27" s="191" t="str">
        <f>IF('Teams &amp; HM'!S32="","",'Teams &amp; HM'!S32)</f>
        <v/>
      </c>
      <c r="AB27" s="191" t="str">
        <f>IF(U27="","",IF(U27=Instructions!$G$10,Instructions!$H$10,IF('Team Scores'!U27=Instructions!$G$11,Instructions!$H$11,IF('Team Scores'!U27=Instructions!$G$12,Instructions!$H$12,IF('Team Scores'!U27=Instructions!$G$13,Instructions!$H$13,"")))))</f>
        <v/>
      </c>
      <c r="AC27" s="218" t="str">
        <f>IF('Teams &amp; HM'!S32="","",(AB27-(AB27*0.04)*(AA27)))</f>
        <v/>
      </c>
      <c r="AD27" s="200" t="str">
        <f>IF(AA27="","",RANK(AA27,($AA$3,$AA$11,$AA$19,$AA$27,$AA$35,$AA$43,$AA$51,$AA$59,$AA$67,$AA$75),1))</f>
        <v/>
      </c>
      <c r="AE27" s="221" t="str">
        <f>IF(Z27="","",IF(AC27&lt;0, (SUM(Z27+0)),(SUM(Z27+AC27))))</f>
        <v/>
      </c>
      <c r="AF27" s="224" t="str">
        <f>IF(AE27="","",RANK(AE27,($AE$3,$AE$11,$AE$19,$AE$27,$AE$35,$AE$43,$AE$51,$AE$59,$AE$67,$AE$75),1))</f>
        <v/>
      </c>
    </row>
    <row r="28" spans="1:32" ht="15" customHeight="1" x14ac:dyDescent="0.25">
      <c r="A28" s="187"/>
      <c r="B28" s="187"/>
      <c r="C28" s="177"/>
      <c r="D28" s="177"/>
      <c r="E28" s="187"/>
      <c r="F28" s="187"/>
      <c r="G28" s="177"/>
      <c r="H28" s="177"/>
      <c r="I28" s="187"/>
      <c r="J28" s="187"/>
      <c r="K28" s="177"/>
      <c r="L28" s="177"/>
      <c r="M28" s="187"/>
      <c r="N28" s="187"/>
      <c r="O28" s="177"/>
      <c r="P28" s="180"/>
      <c r="Q28" s="33" t="s">
        <v>71</v>
      </c>
      <c r="R28" s="34" t="s">
        <v>70</v>
      </c>
      <c r="S28" s="34"/>
      <c r="T28" s="35" t="s">
        <v>56</v>
      </c>
      <c r="U28" s="36" t="s">
        <v>72</v>
      </c>
      <c r="V28" s="198"/>
      <c r="W28" s="192"/>
      <c r="X28" s="192"/>
      <c r="Y28" s="192"/>
      <c r="Z28" s="204"/>
      <c r="AA28" s="192"/>
      <c r="AB28" s="192"/>
      <c r="AC28" s="219"/>
      <c r="AD28" s="201"/>
      <c r="AE28" s="222"/>
      <c r="AF28" s="225"/>
    </row>
    <row r="29" spans="1:32" ht="15" customHeight="1" x14ac:dyDescent="0.25">
      <c r="A29" s="187"/>
      <c r="B29" s="187"/>
      <c r="C29" s="177"/>
      <c r="D29" s="177"/>
      <c r="E29" s="187"/>
      <c r="F29" s="187"/>
      <c r="G29" s="177"/>
      <c r="H29" s="177"/>
      <c r="I29" s="187"/>
      <c r="J29" s="187"/>
      <c r="K29" s="177"/>
      <c r="L29" s="177"/>
      <c r="M29" s="187"/>
      <c r="N29" s="187"/>
      <c r="O29" s="177"/>
      <c r="P29" s="180"/>
      <c r="Q29" s="37" t="str">
        <f>IF('Teams &amp; HM'!A32="","",'Teams &amp; HM'!A32)</f>
        <v/>
      </c>
      <c r="R29" s="163" t="str">
        <f>IF('Teams &amp; HM'!B32="","",'Teams &amp; HM'!B32)</f>
        <v/>
      </c>
      <c r="S29" s="164"/>
      <c r="T29" s="38" t="str">
        <f>IF('Teams &amp; HM'!F32="","",'Teams &amp; HM'!F32)</f>
        <v/>
      </c>
      <c r="U29" s="39" t="str">
        <f>IF('Teams &amp; HM'!G32="","",'Teams &amp; HM'!G32)</f>
        <v/>
      </c>
      <c r="V29" s="198"/>
      <c r="W29" s="192"/>
      <c r="X29" s="192"/>
      <c r="Y29" s="192"/>
      <c r="Z29" s="204"/>
      <c r="AA29" s="192"/>
      <c r="AB29" s="192"/>
      <c r="AC29" s="219"/>
      <c r="AD29" s="201"/>
      <c r="AE29" s="222"/>
      <c r="AF29" s="225"/>
    </row>
    <row r="30" spans="1:32" ht="15" customHeight="1" x14ac:dyDescent="0.25">
      <c r="A30" s="187"/>
      <c r="B30" s="187"/>
      <c r="C30" s="177"/>
      <c r="D30" s="177"/>
      <c r="E30" s="187"/>
      <c r="F30" s="187"/>
      <c r="G30" s="177"/>
      <c r="H30" s="177"/>
      <c r="I30" s="187"/>
      <c r="J30" s="187"/>
      <c r="K30" s="177"/>
      <c r="L30" s="177"/>
      <c r="M30" s="187"/>
      <c r="N30" s="187"/>
      <c r="O30" s="177"/>
      <c r="P30" s="180"/>
      <c r="Q30" s="37" t="str">
        <f>IF('Teams &amp; HM'!A33="","",'Teams &amp; HM'!A33)</f>
        <v/>
      </c>
      <c r="R30" s="163" t="str">
        <f>IF('Teams &amp; HM'!B33="","",'Teams &amp; HM'!B33)</f>
        <v/>
      </c>
      <c r="S30" s="164"/>
      <c r="T30" s="38" t="str">
        <f>IF('Teams &amp; HM'!F33="","",'Teams &amp; HM'!F33)</f>
        <v/>
      </c>
      <c r="U30" s="39" t="str">
        <f>IF('Teams &amp; HM'!G33="","",'Teams &amp; HM'!G33)</f>
        <v/>
      </c>
      <c r="V30" s="198"/>
      <c r="W30" s="192"/>
      <c r="X30" s="192"/>
      <c r="Y30" s="192"/>
      <c r="Z30" s="204"/>
      <c r="AA30" s="192"/>
      <c r="AB30" s="192"/>
      <c r="AC30" s="219"/>
      <c r="AD30" s="201"/>
      <c r="AE30" s="222"/>
      <c r="AF30" s="225"/>
    </row>
    <row r="31" spans="1:32" ht="15" customHeight="1" x14ac:dyDescent="0.25">
      <c r="A31" s="187"/>
      <c r="B31" s="187"/>
      <c r="C31" s="177"/>
      <c r="D31" s="177"/>
      <c r="E31" s="187"/>
      <c r="F31" s="187"/>
      <c r="G31" s="177"/>
      <c r="H31" s="177"/>
      <c r="I31" s="187"/>
      <c r="J31" s="187"/>
      <c r="K31" s="177"/>
      <c r="L31" s="177"/>
      <c r="M31" s="187"/>
      <c r="N31" s="187"/>
      <c r="O31" s="177"/>
      <c r="P31" s="180"/>
      <c r="Q31" s="37" t="str">
        <f>IF('Teams &amp; HM'!A34="","",'Teams &amp; HM'!A34)</f>
        <v/>
      </c>
      <c r="R31" s="163" t="str">
        <f>IF('Teams &amp; HM'!B34="","",'Teams &amp; HM'!B34)</f>
        <v/>
      </c>
      <c r="S31" s="164"/>
      <c r="T31" s="38" t="str">
        <f>IF('Teams &amp; HM'!F34="","",'Teams &amp; HM'!F34)</f>
        <v/>
      </c>
      <c r="U31" s="39" t="str">
        <f>IF('Teams &amp; HM'!G34="","",'Teams &amp; HM'!G34)</f>
        <v/>
      </c>
      <c r="V31" s="198"/>
      <c r="W31" s="192"/>
      <c r="X31" s="192"/>
      <c r="Y31" s="192"/>
      <c r="Z31" s="204"/>
      <c r="AA31" s="192"/>
      <c r="AB31" s="192"/>
      <c r="AC31" s="219"/>
      <c r="AD31" s="201"/>
      <c r="AE31" s="222"/>
      <c r="AF31" s="225"/>
    </row>
    <row r="32" spans="1:32" ht="15" customHeight="1" x14ac:dyDescent="0.25">
      <c r="A32" s="187"/>
      <c r="B32" s="187"/>
      <c r="C32" s="177"/>
      <c r="D32" s="177"/>
      <c r="E32" s="187"/>
      <c r="F32" s="187"/>
      <c r="G32" s="177"/>
      <c r="H32" s="177"/>
      <c r="I32" s="187"/>
      <c r="J32" s="187"/>
      <c r="K32" s="177"/>
      <c r="L32" s="177"/>
      <c r="M32" s="187"/>
      <c r="N32" s="187"/>
      <c r="O32" s="177"/>
      <c r="P32" s="180"/>
      <c r="Q32" s="37" t="str">
        <f>IF('Teams &amp; HM'!A35="","",'Teams &amp; HM'!A35)</f>
        <v/>
      </c>
      <c r="R32" s="163" t="str">
        <f>IF('Teams &amp; HM'!B35="","",'Teams &amp; HM'!B35)</f>
        <v/>
      </c>
      <c r="S32" s="164"/>
      <c r="T32" s="38" t="str">
        <f>IF('Teams &amp; HM'!F35="","",'Teams &amp; HM'!F35)</f>
        <v/>
      </c>
      <c r="U32" s="39" t="str">
        <f>IF('Teams &amp; HM'!G35="","",'Teams &amp; HM'!G35)</f>
        <v/>
      </c>
      <c r="V32" s="198"/>
      <c r="W32" s="192"/>
      <c r="X32" s="192"/>
      <c r="Y32" s="192"/>
      <c r="Z32" s="204"/>
      <c r="AA32" s="192"/>
      <c r="AB32" s="192"/>
      <c r="AC32" s="219"/>
      <c r="AD32" s="201"/>
      <c r="AE32" s="222"/>
      <c r="AF32" s="225"/>
    </row>
    <row r="33" spans="1:32" ht="15.75" customHeight="1" thickBot="1" x14ac:dyDescent="0.3">
      <c r="A33" s="188"/>
      <c r="B33" s="188"/>
      <c r="C33" s="178"/>
      <c r="D33" s="178"/>
      <c r="E33" s="188"/>
      <c r="F33" s="188"/>
      <c r="G33" s="178"/>
      <c r="H33" s="178"/>
      <c r="I33" s="188"/>
      <c r="J33" s="188"/>
      <c r="K33" s="178"/>
      <c r="L33" s="178"/>
      <c r="M33" s="188"/>
      <c r="N33" s="188"/>
      <c r="O33" s="178"/>
      <c r="P33" s="181"/>
      <c r="Q33" s="40" t="str">
        <f>IF('Teams &amp; HM'!A36="","",'Teams &amp; HM'!A36)</f>
        <v/>
      </c>
      <c r="R33" s="165" t="str">
        <f>IF('Teams &amp; HM'!B36="","",'Teams &amp; HM'!B36)</f>
        <v/>
      </c>
      <c r="S33" s="166"/>
      <c r="T33" s="41" t="str">
        <f>IF('Teams &amp; HM'!F36="","",'Teams &amp; HM'!F36)</f>
        <v/>
      </c>
      <c r="U33" s="42" t="str">
        <f>IF('Teams &amp; HM'!G36="","",'Teams &amp; HM'!G36)</f>
        <v/>
      </c>
      <c r="V33" s="199"/>
      <c r="W33" s="193"/>
      <c r="X33" s="193"/>
      <c r="Y33" s="193"/>
      <c r="Z33" s="205"/>
      <c r="AA33" s="193"/>
      <c r="AB33" s="193"/>
      <c r="AC33" s="220"/>
      <c r="AD33" s="202"/>
      <c r="AE33" s="223"/>
      <c r="AF33" s="226"/>
    </row>
    <row r="34" spans="1:32" ht="15.75" thickBot="1" x14ac:dyDescent="0.3">
      <c r="A34" s="49"/>
      <c r="B34" s="47"/>
      <c r="C34" s="58"/>
      <c r="D34" s="58"/>
      <c r="E34" s="9"/>
      <c r="F34" s="9"/>
      <c r="G34" s="60"/>
      <c r="H34" s="60"/>
      <c r="I34" s="9"/>
      <c r="J34" s="9"/>
      <c r="K34" s="60"/>
      <c r="L34" s="60"/>
      <c r="M34" s="9"/>
      <c r="N34" s="9"/>
      <c r="O34" s="61"/>
      <c r="P34" s="61"/>
      <c r="Q34" s="76"/>
      <c r="R34" s="77"/>
      <c r="S34" s="77"/>
      <c r="T34" s="76"/>
      <c r="U34" s="76"/>
      <c r="V34" s="77"/>
      <c r="W34" s="77"/>
      <c r="X34" s="77"/>
      <c r="Z34" s="77"/>
      <c r="AA34" s="77"/>
      <c r="AB34" s="77"/>
      <c r="AC34" s="77"/>
      <c r="AD34" s="77"/>
      <c r="AE34" s="77"/>
      <c r="AF34" s="77"/>
    </row>
    <row r="35" spans="1:32" ht="15" customHeight="1" x14ac:dyDescent="0.25">
      <c r="A35" s="186" t="str">
        <f>IF(B35="","",RANK(B35,($B$3,$B$11,$B$19,$B$27,$B$35,$B$43,$B$51,$B$59,$B$67,$B$75),1))</f>
        <v/>
      </c>
      <c r="B35" s="186" t="str">
        <f>IF(AE35="","",IF(U35=Instructions!$G$10,'Team Scores'!AE35,""))</f>
        <v/>
      </c>
      <c r="C35" s="176" t="str">
        <f>IF(D35="","",RANK(D35,($D$3,$D$11,$D$19,$D$27,$D$35,$D$43,$D$51,$D$59,$D$67,$D$75),1))</f>
        <v/>
      </c>
      <c r="D35" s="176" t="str">
        <f>IF(AA35="","",IF(U35=Instructions!$G$10,'Team Scores'!AA35,""))</f>
        <v/>
      </c>
      <c r="E35" s="186" t="str">
        <f>IF(F35="","",RANK(F35,($F$3,$F$11,$F$19,$F$27,$F$35,$F$43,$F$51,$F$59,$F$67,$F$75),1))</f>
        <v/>
      </c>
      <c r="F35" s="186" t="str">
        <f>IF(AE35="","",IF(U35=Instructions!$G$11,'Team Scores'!AE35,""))</f>
        <v/>
      </c>
      <c r="G35" s="176" t="str">
        <f>IF(H35="","",RANK(H35,($H$3,$H$11,$H$19,$H$27,$H$35,$H$43,$H$51,$H$59,$H$67,$H$75),1))</f>
        <v/>
      </c>
      <c r="H35" s="176" t="str">
        <f>IF(AA35="","",IF(U35=Instructions!$G$11,'Team Scores'!AA35,""))</f>
        <v/>
      </c>
      <c r="I35" s="186" t="str">
        <f>IF(J35="","",RANK(J35,($J$3,$J$11,$J$19,$J$27,$J$35,$J$43,$J$51,$J$59,$J$67,$J$75),1))</f>
        <v/>
      </c>
      <c r="J35" s="186" t="str">
        <f>IF(AE35="","",IF(U35=Instructions!$G$12,'Team Scores'!AE35,""))</f>
        <v/>
      </c>
      <c r="K35" s="176" t="str">
        <f>IF(L35="","",RANK(L35,($L$3,$L$11,$L$19,$L$27,$L$35,$L$43,$L$51,$L$59,$L$67,$L$75),1))</f>
        <v/>
      </c>
      <c r="L35" s="176" t="str">
        <f>IF(AA35="","",IF(U35=Instructions!$G$12,'Team Scores'!AA35,""))</f>
        <v/>
      </c>
      <c r="M35" s="186" t="str">
        <f>IF(N35="","",RANK(N35,($N$3,$N$11,$N$19,$N$27,$N$35,$N$43,$N$51,$N$59,$N$67,$N$75),1))</f>
        <v/>
      </c>
      <c r="N35" s="186" t="str">
        <f>IF(AE35="","",IF(U35=Instructions!$G$13,'Team Scores'!AE35,""))</f>
        <v/>
      </c>
      <c r="O35" s="176" t="str">
        <f>IF(P35="","",RANK(P35,($P$3,$P$11,$P$19,$P$27,$P$35,$P$43,$P$51,$P$59,$P$67,$P$75),1))</f>
        <v/>
      </c>
      <c r="P35" s="179" t="str">
        <f>IF(AA35="","",IF(U35=Instructions!$G$13,'Team Scores'!AA35,""))</f>
        <v/>
      </c>
      <c r="Q35" s="43" t="str">
        <f>IF('Teams &amp; HM'!A38="","",'Teams &amp; HM'!A38)</f>
        <v/>
      </c>
      <c r="R35" s="170" t="str">
        <f>IF('Teams &amp; HM'!C38="","",'Teams &amp; HM'!C38)</f>
        <v/>
      </c>
      <c r="S35" s="171"/>
      <c r="T35" s="172"/>
      <c r="U35" s="44" t="str">
        <f>IF('Teams &amp; HM'!C39="","",'Teams &amp; HM'!C39)</f>
        <v/>
      </c>
      <c r="V35" s="197" t="str">
        <f>IF('Day 1'!P35="","",'Day 1'!P35)</f>
        <v/>
      </c>
      <c r="W35" s="191" t="str">
        <f>IF('Day 2'!P35="","",'Day 2'!P35)</f>
        <v/>
      </c>
      <c r="X35" s="191" t="str">
        <f>IF('Day 3'!P35="","",'Day 3'!P35)</f>
        <v/>
      </c>
      <c r="Y35" s="191" t="str">
        <f>IF('Teams &amp; HM'!B41="","",SUM('Teams &amp; HM'!I41:I45))</f>
        <v/>
      </c>
      <c r="Z35" s="203" t="str">
        <f>IF(V35="","",SUM(V35:Y41))</f>
        <v/>
      </c>
      <c r="AA35" s="191" t="str">
        <f>IF('Teams &amp; HM'!S41="","",'Teams &amp; HM'!S41)</f>
        <v/>
      </c>
      <c r="AB35" s="191" t="str">
        <f>IF(U35="","",IF(U35=Instructions!$G$10,Instructions!$H$10,IF('Team Scores'!U35=Instructions!$G$11,Instructions!$H$11,IF('Team Scores'!U35=Instructions!$G$12,Instructions!$H$12,IF('Team Scores'!U35=Instructions!$G$13,Instructions!$H$13,"")))))</f>
        <v/>
      </c>
      <c r="AC35" s="218" t="str">
        <f>IF('Teams &amp; HM'!S41="","",(AB35-(AB35*0.04)*(AA35)))</f>
        <v/>
      </c>
      <c r="AD35" s="200" t="str">
        <f>IF(AA35="","",RANK(AA35,($AA$3,$AA$11,$AA$19,$AA$27,$AA$35,$AA$43,$AA$51,$AA$59,$AA$67,$AA$75),1))</f>
        <v/>
      </c>
      <c r="AE35" s="221" t="str">
        <f>IF(Z35="","",IF(AC35&lt;0, (SUM(Z35+0)),(SUM(Z35+AC35))))</f>
        <v/>
      </c>
      <c r="AF35" s="224" t="str">
        <f>IF(AE35="","",RANK(AE35,($AE$3,$AE$11,$AE$19,$AE$27,$AE$35,$AE$43,$AE$51,$AE$59,$AE$67,$AE$75),1))</f>
        <v/>
      </c>
    </row>
    <row r="36" spans="1:32" ht="15" customHeight="1" x14ac:dyDescent="0.25">
      <c r="A36" s="187"/>
      <c r="B36" s="187"/>
      <c r="C36" s="177"/>
      <c r="D36" s="177"/>
      <c r="E36" s="187"/>
      <c r="F36" s="187"/>
      <c r="G36" s="177"/>
      <c r="H36" s="177"/>
      <c r="I36" s="187"/>
      <c r="J36" s="187"/>
      <c r="K36" s="177"/>
      <c r="L36" s="177"/>
      <c r="M36" s="187"/>
      <c r="N36" s="187"/>
      <c r="O36" s="177"/>
      <c r="P36" s="180"/>
      <c r="Q36" s="33" t="s">
        <v>71</v>
      </c>
      <c r="R36" s="34" t="s">
        <v>70</v>
      </c>
      <c r="S36" s="34"/>
      <c r="T36" s="35" t="s">
        <v>56</v>
      </c>
      <c r="U36" s="36" t="s">
        <v>72</v>
      </c>
      <c r="V36" s="198"/>
      <c r="W36" s="192"/>
      <c r="X36" s="192"/>
      <c r="Y36" s="192"/>
      <c r="Z36" s="204"/>
      <c r="AA36" s="192"/>
      <c r="AB36" s="192"/>
      <c r="AC36" s="219"/>
      <c r="AD36" s="201"/>
      <c r="AE36" s="222"/>
      <c r="AF36" s="225"/>
    </row>
    <row r="37" spans="1:32" ht="15" customHeight="1" x14ac:dyDescent="0.25">
      <c r="A37" s="187"/>
      <c r="B37" s="187"/>
      <c r="C37" s="177"/>
      <c r="D37" s="177"/>
      <c r="E37" s="187"/>
      <c r="F37" s="187"/>
      <c r="G37" s="177"/>
      <c r="H37" s="177"/>
      <c r="I37" s="187"/>
      <c r="J37" s="187"/>
      <c r="K37" s="177"/>
      <c r="L37" s="177"/>
      <c r="M37" s="187"/>
      <c r="N37" s="187"/>
      <c r="O37" s="177"/>
      <c r="P37" s="180"/>
      <c r="Q37" s="37" t="str">
        <f>IF('Teams &amp; HM'!A41="","",'Teams &amp; HM'!A41)</f>
        <v/>
      </c>
      <c r="R37" s="163" t="str">
        <f>IF('Teams &amp; HM'!B41="","",'Teams &amp; HM'!B41)</f>
        <v/>
      </c>
      <c r="S37" s="164"/>
      <c r="T37" s="38" t="str">
        <f>IF('Teams &amp; HM'!F41="","",'Teams &amp; HM'!F41)</f>
        <v/>
      </c>
      <c r="U37" s="39" t="str">
        <f>IF('Teams &amp; HM'!G41="","",'Teams &amp; HM'!G41)</f>
        <v/>
      </c>
      <c r="V37" s="198"/>
      <c r="W37" s="192"/>
      <c r="X37" s="192"/>
      <c r="Y37" s="192"/>
      <c r="Z37" s="204"/>
      <c r="AA37" s="192"/>
      <c r="AB37" s="192"/>
      <c r="AC37" s="219"/>
      <c r="AD37" s="201"/>
      <c r="AE37" s="222"/>
      <c r="AF37" s="225"/>
    </row>
    <row r="38" spans="1:32" ht="15" customHeight="1" x14ac:dyDescent="0.25">
      <c r="A38" s="187"/>
      <c r="B38" s="187"/>
      <c r="C38" s="177"/>
      <c r="D38" s="177"/>
      <c r="E38" s="187"/>
      <c r="F38" s="187"/>
      <c r="G38" s="177"/>
      <c r="H38" s="177"/>
      <c r="I38" s="187"/>
      <c r="J38" s="187"/>
      <c r="K38" s="177"/>
      <c r="L38" s="177"/>
      <c r="M38" s="187"/>
      <c r="N38" s="187"/>
      <c r="O38" s="177"/>
      <c r="P38" s="180"/>
      <c r="Q38" s="37" t="str">
        <f>IF('Teams &amp; HM'!A42="","",'Teams &amp; HM'!A42)</f>
        <v/>
      </c>
      <c r="R38" s="163" t="str">
        <f>IF('Teams &amp; HM'!B42="","",'Teams &amp; HM'!B42)</f>
        <v/>
      </c>
      <c r="S38" s="164"/>
      <c r="T38" s="38" t="str">
        <f>IF('Teams &amp; HM'!F42="","",'Teams &amp; HM'!F42)</f>
        <v/>
      </c>
      <c r="U38" s="39" t="str">
        <f>IF('Teams &amp; HM'!G42="","",'Teams &amp; HM'!G42)</f>
        <v/>
      </c>
      <c r="V38" s="198"/>
      <c r="W38" s="192"/>
      <c r="X38" s="192"/>
      <c r="Y38" s="192"/>
      <c r="Z38" s="204"/>
      <c r="AA38" s="192"/>
      <c r="AB38" s="192"/>
      <c r="AC38" s="219"/>
      <c r="AD38" s="201"/>
      <c r="AE38" s="222"/>
      <c r="AF38" s="225"/>
    </row>
    <row r="39" spans="1:32" ht="15" customHeight="1" x14ac:dyDescent="0.25">
      <c r="A39" s="187"/>
      <c r="B39" s="187"/>
      <c r="C39" s="177"/>
      <c r="D39" s="177"/>
      <c r="E39" s="187"/>
      <c r="F39" s="187"/>
      <c r="G39" s="177"/>
      <c r="H39" s="177"/>
      <c r="I39" s="187"/>
      <c r="J39" s="187"/>
      <c r="K39" s="177"/>
      <c r="L39" s="177"/>
      <c r="M39" s="187"/>
      <c r="N39" s="187"/>
      <c r="O39" s="177"/>
      <c r="P39" s="180"/>
      <c r="Q39" s="37" t="str">
        <f>IF('Teams &amp; HM'!A43="","",'Teams &amp; HM'!A43)</f>
        <v/>
      </c>
      <c r="R39" s="163" t="str">
        <f>IF('Teams &amp; HM'!B43="","",'Teams &amp; HM'!B43)</f>
        <v/>
      </c>
      <c r="S39" s="164"/>
      <c r="T39" s="38" t="str">
        <f>IF('Teams &amp; HM'!F43="","",'Teams &amp; HM'!F43)</f>
        <v/>
      </c>
      <c r="U39" s="39" t="str">
        <f>IF('Teams &amp; HM'!G43="","",'Teams &amp; HM'!G43)</f>
        <v/>
      </c>
      <c r="V39" s="198"/>
      <c r="W39" s="192"/>
      <c r="X39" s="192"/>
      <c r="Y39" s="192"/>
      <c r="Z39" s="204"/>
      <c r="AA39" s="192"/>
      <c r="AB39" s="192"/>
      <c r="AC39" s="219"/>
      <c r="AD39" s="201"/>
      <c r="AE39" s="222"/>
      <c r="AF39" s="225"/>
    </row>
    <row r="40" spans="1:32" ht="15" customHeight="1" x14ac:dyDescent="0.25">
      <c r="A40" s="187"/>
      <c r="B40" s="187"/>
      <c r="C40" s="177"/>
      <c r="D40" s="177"/>
      <c r="E40" s="187"/>
      <c r="F40" s="187"/>
      <c r="G40" s="177"/>
      <c r="H40" s="177"/>
      <c r="I40" s="187"/>
      <c r="J40" s="187"/>
      <c r="K40" s="177"/>
      <c r="L40" s="177"/>
      <c r="M40" s="187"/>
      <c r="N40" s="187"/>
      <c r="O40" s="177"/>
      <c r="P40" s="180"/>
      <c r="Q40" s="37" t="str">
        <f>IF('Teams &amp; HM'!A44="","",'Teams &amp; HM'!A44)</f>
        <v/>
      </c>
      <c r="R40" s="163" t="str">
        <f>IF('Teams &amp; HM'!B44="","",'Teams &amp; HM'!B44)</f>
        <v/>
      </c>
      <c r="S40" s="164"/>
      <c r="T40" s="38" t="str">
        <f>IF('Teams &amp; HM'!F44="","",'Teams &amp; HM'!F44)</f>
        <v/>
      </c>
      <c r="U40" s="39" t="str">
        <f>IF('Teams &amp; HM'!G44="","",'Teams &amp; HM'!G44)</f>
        <v/>
      </c>
      <c r="V40" s="198"/>
      <c r="W40" s="192"/>
      <c r="X40" s="192"/>
      <c r="Y40" s="192"/>
      <c r="Z40" s="204"/>
      <c r="AA40" s="192"/>
      <c r="AB40" s="192"/>
      <c r="AC40" s="219"/>
      <c r="AD40" s="201"/>
      <c r="AE40" s="222"/>
      <c r="AF40" s="225"/>
    </row>
    <row r="41" spans="1:32" ht="15.75" customHeight="1" thickBot="1" x14ac:dyDescent="0.3">
      <c r="A41" s="188"/>
      <c r="B41" s="188"/>
      <c r="C41" s="178"/>
      <c r="D41" s="178"/>
      <c r="E41" s="188"/>
      <c r="F41" s="188"/>
      <c r="G41" s="178"/>
      <c r="H41" s="178"/>
      <c r="I41" s="188"/>
      <c r="J41" s="188"/>
      <c r="K41" s="178"/>
      <c r="L41" s="178"/>
      <c r="M41" s="188"/>
      <c r="N41" s="188"/>
      <c r="O41" s="178"/>
      <c r="P41" s="181"/>
      <c r="Q41" s="40" t="str">
        <f>IF('Teams &amp; HM'!A45="","",'Teams &amp; HM'!A45)</f>
        <v/>
      </c>
      <c r="R41" s="165" t="str">
        <f>IF('Teams &amp; HM'!B45="","",'Teams &amp; HM'!B45)</f>
        <v/>
      </c>
      <c r="S41" s="166"/>
      <c r="T41" s="41" t="str">
        <f>IF('Teams &amp; HM'!F45="","",'Teams &amp; HM'!F45)</f>
        <v/>
      </c>
      <c r="U41" s="42" t="str">
        <f>IF('Teams &amp; HM'!G45="","",'Teams &amp; HM'!G45)</f>
        <v/>
      </c>
      <c r="V41" s="199"/>
      <c r="W41" s="193"/>
      <c r="X41" s="193"/>
      <c r="Y41" s="193"/>
      <c r="Z41" s="205"/>
      <c r="AA41" s="193"/>
      <c r="AB41" s="193"/>
      <c r="AC41" s="220"/>
      <c r="AD41" s="202"/>
      <c r="AE41" s="223"/>
      <c r="AF41" s="226"/>
    </row>
    <row r="42" spans="1:32" ht="15.75" thickBot="1" x14ac:dyDescent="0.3">
      <c r="A42" s="49"/>
      <c r="B42" s="47"/>
      <c r="C42" s="58"/>
      <c r="D42" s="58"/>
      <c r="E42" s="9"/>
      <c r="F42" s="9"/>
      <c r="G42" s="60"/>
      <c r="H42" s="60"/>
      <c r="I42" s="9"/>
      <c r="J42" s="9"/>
      <c r="K42" s="60"/>
      <c r="L42" s="60"/>
      <c r="M42" s="9"/>
      <c r="N42" s="9"/>
      <c r="O42" s="61"/>
      <c r="P42" s="61"/>
      <c r="Q42" s="76"/>
      <c r="R42" s="77"/>
      <c r="S42" s="77"/>
      <c r="T42" s="76"/>
      <c r="U42" s="76"/>
      <c r="V42" s="77"/>
      <c r="W42" s="77"/>
      <c r="X42" s="77"/>
      <c r="Z42" s="77"/>
      <c r="AA42" s="77"/>
      <c r="AB42" s="77"/>
      <c r="AC42" s="77"/>
      <c r="AD42" s="77"/>
      <c r="AE42" s="77"/>
      <c r="AF42" s="77"/>
    </row>
    <row r="43" spans="1:32" ht="15" customHeight="1" x14ac:dyDescent="0.25">
      <c r="A43" s="186" t="str">
        <f>IF(B43="","",RANK(B43,($B$3,$B$11,$B$19,$B$27,$B$35,$B$43,$B$51,$B$59,$B$67,$B$75),1))</f>
        <v/>
      </c>
      <c r="B43" s="186" t="str">
        <f>IF(AE43="","",IF(U43=Instructions!$G$10,'Team Scores'!AE43,""))</f>
        <v/>
      </c>
      <c r="C43" s="176" t="str">
        <f>IF(D43="","",RANK(D43,($D$3,$D$11,$D$19,$D$27,$D$35,$D$43,$D$51,$D$59,$D$67,$D$75),1))</f>
        <v/>
      </c>
      <c r="D43" s="176" t="str">
        <f>IF(AA43="","",IF(U43=Instructions!$G$10,'Team Scores'!AA43,""))</f>
        <v/>
      </c>
      <c r="E43" s="186" t="str">
        <f>IF(F43="","",RANK(F43,($F$3,$F$11,$F$19,$F$27,$F$35,$F$43,$F$51,$F$59,$F$67,$F$75),1))</f>
        <v/>
      </c>
      <c r="F43" s="186" t="str">
        <f>IF(AE43="","",IF(U43=Instructions!$G$11,'Team Scores'!AE43,""))</f>
        <v/>
      </c>
      <c r="G43" s="176" t="str">
        <f>IF(H43="","",RANK(H43,($H$3,$H$11,$H$19,$H$27,$H$35,$H$43,$H$51,$H$59,$H$67,$H$75),1))</f>
        <v/>
      </c>
      <c r="H43" s="176" t="str">
        <f>IF(AA43="","",IF(U43=Instructions!$G$11,'Team Scores'!AA43,""))</f>
        <v/>
      </c>
      <c r="I43" s="186" t="str">
        <f>IF(J43="","",RANK(J43,($J$3,$J$11,$J$19,$J$27,$J$35,$J$43,$J$51,$J$59,$J$67,$J$75),1))</f>
        <v/>
      </c>
      <c r="J43" s="186" t="str">
        <f>IF(AE43="","",IF(U43=Instructions!$G$12,'Team Scores'!AE43,""))</f>
        <v/>
      </c>
      <c r="K43" s="176" t="str">
        <f>IF(L43="","",RANK(L43,($L$3,$L$11,$L$19,$L$27,$L$35,$L$43,$L$51,$L$59,$L$67,$L$75),1))</f>
        <v/>
      </c>
      <c r="L43" s="176" t="str">
        <f>IF(AA43="","",IF(U43=Instructions!$G$12,'Team Scores'!AA43,""))</f>
        <v/>
      </c>
      <c r="M43" s="186" t="str">
        <f>IF(N43="","",RANK(N43,($N$3,$N$11,$N$19,$N$27,$N$35,$N$43,$N$51,$N$59,$N$67,$N$75),1))</f>
        <v/>
      </c>
      <c r="N43" s="186" t="str">
        <f>IF(AE43="","",IF(U43=Instructions!$G$13,'Team Scores'!AE43,""))</f>
        <v/>
      </c>
      <c r="O43" s="176" t="str">
        <f>IF(P43="","",RANK(P43,($P$3,$P$11,$P$19,$P$27,$P$35,$P$43,$P$51,$P$59,$P$67,$P$75),1))</f>
        <v/>
      </c>
      <c r="P43" s="179" t="str">
        <f>IF(AA43="","",IF(U43=Instructions!$G$13,'Team Scores'!AA43,""))</f>
        <v/>
      </c>
      <c r="Q43" s="43" t="str">
        <f>IF('Teams &amp; HM'!A47="","",'Teams &amp; HM'!A47)</f>
        <v/>
      </c>
      <c r="R43" s="170" t="str">
        <f>IF('Teams &amp; HM'!C47="","",'Teams &amp; HM'!C47)</f>
        <v/>
      </c>
      <c r="S43" s="171"/>
      <c r="T43" s="172"/>
      <c r="U43" s="44" t="str">
        <f>IF('Teams &amp; HM'!C48="","",'Teams &amp; HM'!C48)</f>
        <v/>
      </c>
      <c r="V43" s="197" t="str">
        <f>IF('Day 1'!P43="","",'Day 1'!P43)</f>
        <v/>
      </c>
      <c r="W43" s="191" t="str">
        <f>IF('Day 2'!P43="","",'Day 2'!P43)</f>
        <v/>
      </c>
      <c r="X43" s="191" t="str">
        <f>IF('Day 3'!P43="","",'Day 3'!P43)</f>
        <v/>
      </c>
      <c r="Y43" s="191" t="str">
        <f>IF('Teams &amp; HM'!B50="","",SUM('Teams &amp; HM'!I50:I54))</f>
        <v/>
      </c>
      <c r="Z43" s="203" t="str">
        <f>IF(V43="","",SUM(V43:Y49))</f>
        <v/>
      </c>
      <c r="AA43" s="191" t="str">
        <f>IF('Teams &amp; HM'!S50="","",'Teams &amp; HM'!S50)</f>
        <v/>
      </c>
      <c r="AB43" s="191" t="str">
        <f>IF(U43="","",IF(U43=Instructions!$G$10,Instructions!$H$10,IF('Team Scores'!U43=Instructions!$G$11,Instructions!$H$11,IF('Team Scores'!U43=Instructions!$G$12,Instructions!$H$12,IF('Team Scores'!U43=Instructions!$G$13,Instructions!$H$13,"")))))</f>
        <v/>
      </c>
      <c r="AC43" s="218" t="str">
        <f>IF('Teams &amp; HM'!S50="","",(AB43-(AB43*0.04)*(AA43)))</f>
        <v/>
      </c>
      <c r="AD43" s="200" t="str">
        <f>IF(AA43="","",RANK(AA43,($AA$3,$AA$11,$AA$19,$AA$27,$AA$35,$AA$43,$AA$51,$AA$59,$AA$67,$AA$75),1))</f>
        <v/>
      </c>
      <c r="AE43" s="221" t="str">
        <f>IF(Z43="","",IF(AC43&lt;0, (SUM(Z43+0)),(SUM(Z43+AC43))))</f>
        <v/>
      </c>
      <c r="AF43" s="224" t="str">
        <f>IF(AE43="","",RANK(AE43,($AE$3,$AE$11,$AE$19,$AE$27,$AE$35,$AE$43,$AE$51,$AE$59,$AE$67,$AE$75),1))</f>
        <v/>
      </c>
    </row>
    <row r="44" spans="1:32" ht="15" customHeight="1" x14ac:dyDescent="0.25">
      <c r="A44" s="187"/>
      <c r="B44" s="187"/>
      <c r="C44" s="177"/>
      <c r="D44" s="177"/>
      <c r="E44" s="187"/>
      <c r="F44" s="187"/>
      <c r="G44" s="177"/>
      <c r="H44" s="177"/>
      <c r="I44" s="187"/>
      <c r="J44" s="187"/>
      <c r="K44" s="177"/>
      <c r="L44" s="177"/>
      <c r="M44" s="187"/>
      <c r="N44" s="187"/>
      <c r="O44" s="177"/>
      <c r="P44" s="180"/>
      <c r="Q44" s="33" t="s">
        <v>71</v>
      </c>
      <c r="R44" s="34" t="s">
        <v>70</v>
      </c>
      <c r="S44" s="34"/>
      <c r="T44" s="35" t="s">
        <v>56</v>
      </c>
      <c r="U44" s="36" t="s">
        <v>72</v>
      </c>
      <c r="V44" s="198"/>
      <c r="W44" s="192"/>
      <c r="X44" s="192"/>
      <c r="Y44" s="192"/>
      <c r="Z44" s="204"/>
      <c r="AA44" s="192"/>
      <c r="AB44" s="192"/>
      <c r="AC44" s="219"/>
      <c r="AD44" s="201"/>
      <c r="AE44" s="222"/>
      <c r="AF44" s="225"/>
    </row>
    <row r="45" spans="1:32" ht="15" customHeight="1" x14ac:dyDescent="0.25">
      <c r="A45" s="187"/>
      <c r="B45" s="187"/>
      <c r="C45" s="177"/>
      <c r="D45" s="177"/>
      <c r="E45" s="187"/>
      <c r="F45" s="187"/>
      <c r="G45" s="177"/>
      <c r="H45" s="177"/>
      <c r="I45" s="187"/>
      <c r="J45" s="187"/>
      <c r="K45" s="177"/>
      <c r="L45" s="177"/>
      <c r="M45" s="187"/>
      <c r="N45" s="187"/>
      <c r="O45" s="177"/>
      <c r="P45" s="180"/>
      <c r="Q45" s="37" t="str">
        <f>IF('Teams &amp; HM'!A50="","",'Teams &amp; HM'!A50)</f>
        <v/>
      </c>
      <c r="R45" s="163" t="str">
        <f>IF('Teams &amp; HM'!B50="","",'Teams &amp; HM'!B50)</f>
        <v/>
      </c>
      <c r="S45" s="164"/>
      <c r="T45" s="38" t="str">
        <f>IF('Teams &amp; HM'!F50="","",'Teams &amp; HM'!F50)</f>
        <v/>
      </c>
      <c r="U45" s="39" t="str">
        <f>IF('Teams &amp; HM'!G50="","",'Teams &amp; HM'!G50)</f>
        <v/>
      </c>
      <c r="V45" s="198"/>
      <c r="W45" s="192"/>
      <c r="X45" s="192"/>
      <c r="Y45" s="192"/>
      <c r="Z45" s="204"/>
      <c r="AA45" s="192"/>
      <c r="AB45" s="192"/>
      <c r="AC45" s="219"/>
      <c r="AD45" s="201"/>
      <c r="AE45" s="222"/>
      <c r="AF45" s="225"/>
    </row>
    <row r="46" spans="1:32" ht="15" customHeight="1" x14ac:dyDescent="0.25">
      <c r="A46" s="187"/>
      <c r="B46" s="187"/>
      <c r="C46" s="177"/>
      <c r="D46" s="177"/>
      <c r="E46" s="187"/>
      <c r="F46" s="187"/>
      <c r="G46" s="177"/>
      <c r="H46" s="177"/>
      <c r="I46" s="187"/>
      <c r="J46" s="187"/>
      <c r="K46" s="177"/>
      <c r="L46" s="177"/>
      <c r="M46" s="187"/>
      <c r="N46" s="187"/>
      <c r="O46" s="177"/>
      <c r="P46" s="180"/>
      <c r="Q46" s="37" t="str">
        <f>IF('Teams &amp; HM'!A51="","",'Teams &amp; HM'!A51)</f>
        <v/>
      </c>
      <c r="R46" s="163" t="str">
        <f>IF('Teams &amp; HM'!B51="","",'Teams &amp; HM'!B51)</f>
        <v/>
      </c>
      <c r="S46" s="164"/>
      <c r="T46" s="38" t="str">
        <f>IF('Teams &amp; HM'!F51="","",'Teams &amp; HM'!F51)</f>
        <v/>
      </c>
      <c r="U46" s="39" t="str">
        <f>IF('Teams &amp; HM'!G51="","",'Teams &amp; HM'!G51)</f>
        <v/>
      </c>
      <c r="V46" s="198"/>
      <c r="W46" s="192"/>
      <c r="X46" s="192"/>
      <c r="Y46" s="192"/>
      <c r="Z46" s="204"/>
      <c r="AA46" s="192"/>
      <c r="AB46" s="192"/>
      <c r="AC46" s="219"/>
      <c r="AD46" s="201"/>
      <c r="AE46" s="222"/>
      <c r="AF46" s="225"/>
    </row>
    <row r="47" spans="1:32" ht="15" customHeight="1" x14ac:dyDescent="0.25">
      <c r="A47" s="187"/>
      <c r="B47" s="187"/>
      <c r="C47" s="177"/>
      <c r="D47" s="177"/>
      <c r="E47" s="187"/>
      <c r="F47" s="187"/>
      <c r="G47" s="177"/>
      <c r="H47" s="177"/>
      <c r="I47" s="187"/>
      <c r="J47" s="187"/>
      <c r="K47" s="177"/>
      <c r="L47" s="177"/>
      <c r="M47" s="187"/>
      <c r="N47" s="187"/>
      <c r="O47" s="177"/>
      <c r="P47" s="180"/>
      <c r="Q47" s="37" t="str">
        <f>IF('Teams &amp; HM'!A52="","",'Teams &amp; HM'!A52)</f>
        <v/>
      </c>
      <c r="R47" s="163" t="str">
        <f>IF('Teams &amp; HM'!B52="","",'Teams &amp; HM'!B52)</f>
        <v/>
      </c>
      <c r="S47" s="164"/>
      <c r="T47" s="38" t="str">
        <f>IF('Teams &amp; HM'!F52="","",'Teams &amp; HM'!F52)</f>
        <v/>
      </c>
      <c r="U47" s="39" t="str">
        <f>IF('Teams &amp; HM'!G52="","",'Teams &amp; HM'!G52)</f>
        <v/>
      </c>
      <c r="V47" s="198"/>
      <c r="W47" s="192"/>
      <c r="X47" s="192"/>
      <c r="Y47" s="192"/>
      <c r="Z47" s="204"/>
      <c r="AA47" s="192"/>
      <c r="AB47" s="192"/>
      <c r="AC47" s="219"/>
      <c r="AD47" s="201"/>
      <c r="AE47" s="222"/>
      <c r="AF47" s="225"/>
    </row>
    <row r="48" spans="1:32" ht="15" customHeight="1" x14ac:dyDescent="0.25">
      <c r="A48" s="187"/>
      <c r="B48" s="187"/>
      <c r="C48" s="177"/>
      <c r="D48" s="177"/>
      <c r="E48" s="187"/>
      <c r="F48" s="187"/>
      <c r="G48" s="177"/>
      <c r="H48" s="177"/>
      <c r="I48" s="187"/>
      <c r="J48" s="187"/>
      <c r="K48" s="177"/>
      <c r="L48" s="177"/>
      <c r="M48" s="187"/>
      <c r="N48" s="187"/>
      <c r="O48" s="177"/>
      <c r="P48" s="180"/>
      <c r="Q48" s="37" t="str">
        <f>IF('Teams &amp; HM'!A53="","",'Teams &amp; HM'!A53)</f>
        <v/>
      </c>
      <c r="R48" s="163" t="str">
        <f>IF('Teams &amp; HM'!B53="","",'Teams &amp; HM'!B53)</f>
        <v/>
      </c>
      <c r="S48" s="164"/>
      <c r="T48" s="38" t="str">
        <f>IF('Teams &amp; HM'!F53="","",'Teams &amp; HM'!F53)</f>
        <v/>
      </c>
      <c r="U48" s="39" t="str">
        <f>IF('Teams &amp; HM'!G53="","",'Teams &amp; HM'!G53)</f>
        <v/>
      </c>
      <c r="V48" s="198"/>
      <c r="W48" s="192"/>
      <c r="X48" s="192"/>
      <c r="Y48" s="192"/>
      <c r="Z48" s="204"/>
      <c r="AA48" s="192"/>
      <c r="AB48" s="192"/>
      <c r="AC48" s="219"/>
      <c r="AD48" s="201"/>
      <c r="AE48" s="222"/>
      <c r="AF48" s="225"/>
    </row>
    <row r="49" spans="1:32" ht="15.75" customHeight="1" thickBot="1" x14ac:dyDescent="0.3">
      <c r="A49" s="188"/>
      <c r="B49" s="188"/>
      <c r="C49" s="178"/>
      <c r="D49" s="178"/>
      <c r="E49" s="188"/>
      <c r="F49" s="188"/>
      <c r="G49" s="178"/>
      <c r="H49" s="178"/>
      <c r="I49" s="188"/>
      <c r="J49" s="188"/>
      <c r="K49" s="178"/>
      <c r="L49" s="178"/>
      <c r="M49" s="188"/>
      <c r="N49" s="188"/>
      <c r="O49" s="178"/>
      <c r="P49" s="181"/>
      <c r="Q49" s="40" t="str">
        <f>IF('Teams &amp; HM'!A54="","",'Teams &amp; HM'!A54)</f>
        <v/>
      </c>
      <c r="R49" s="165" t="str">
        <f>IF('Teams &amp; HM'!B54="","",'Teams &amp; HM'!B54)</f>
        <v/>
      </c>
      <c r="S49" s="166"/>
      <c r="T49" s="41" t="str">
        <f>IF('Teams &amp; HM'!F54="","",'Teams &amp; HM'!F54)</f>
        <v/>
      </c>
      <c r="U49" s="42" t="str">
        <f>IF('Teams &amp; HM'!G54="","",'Teams &amp; HM'!G54)</f>
        <v/>
      </c>
      <c r="V49" s="199"/>
      <c r="W49" s="193"/>
      <c r="X49" s="193"/>
      <c r="Y49" s="193"/>
      <c r="Z49" s="205"/>
      <c r="AA49" s="193"/>
      <c r="AB49" s="193"/>
      <c r="AC49" s="220"/>
      <c r="AD49" s="202"/>
      <c r="AE49" s="223"/>
      <c r="AF49" s="226"/>
    </row>
    <row r="50" spans="1:32" ht="15.75" thickBot="1" x14ac:dyDescent="0.3">
      <c r="A50" s="49"/>
      <c r="B50" s="47"/>
      <c r="C50" s="58"/>
      <c r="D50" s="58"/>
      <c r="E50" s="9"/>
      <c r="F50" s="9"/>
      <c r="G50" s="60"/>
      <c r="H50" s="60"/>
      <c r="I50" s="9"/>
      <c r="J50" s="9"/>
      <c r="K50" s="60"/>
      <c r="L50" s="60"/>
      <c r="M50" s="9"/>
      <c r="N50" s="9"/>
      <c r="O50" s="61"/>
      <c r="P50" s="61"/>
      <c r="Q50" s="76"/>
      <c r="R50" s="77"/>
      <c r="S50" s="77"/>
      <c r="T50" s="76"/>
      <c r="U50" s="76"/>
      <c r="V50" s="77"/>
      <c r="W50" s="77"/>
      <c r="X50" s="77"/>
      <c r="Z50" s="77"/>
      <c r="AA50" s="77"/>
      <c r="AB50" s="77"/>
      <c r="AC50" s="77"/>
      <c r="AD50" s="77"/>
      <c r="AE50" s="77"/>
      <c r="AF50" s="77"/>
    </row>
    <row r="51" spans="1:32" ht="15" customHeight="1" x14ac:dyDescent="0.25">
      <c r="A51" s="186" t="str">
        <f>IF(B51="","",RANK(B51,($B$3,$B$11,$B$19,$B$27,$B$35,$B$43,$B$51,$B$59,$B$67,$B$75),1))</f>
        <v/>
      </c>
      <c r="B51" s="186" t="str">
        <f>IF(AE51="","",IF(U51=Instructions!$G$10,'Team Scores'!AE51,""))</f>
        <v/>
      </c>
      <c r="C51" s="176" t="str">
        <f>IF(D51="","",RANK(D51,($D$3,$D$11,$D$19,$D$27,$D$35,$D$43,$D$51,$D$59,$D$67,$D$75),1))</f>
        <v/>
      </c>
      <c r="D51" s="176" t="str">
        <f>IF(AA51="","",IF(U51=Instructions!$G$10,'Team Scores'!AA51,""))</f>
        <v/>
      </c>
      <c r="E51" s="186" t="str">
        <f>IF(F51="","",RANK(F51,($F$3,$F$11,$F$19,$F$27,$F$35,$F$43,$F$51,$F$59,$F$67,$F$75),1))</f>
        <v/>
      </c>
      <c r="F51" s="186" t="str">
        <f>IF(AE51="","",IF(U51=Instructions!$G$11,'Team Scores'!AE51,""))</f>
        <v/>
      </c>
      <c r="G51" s="176" t="str">
        <f>IF(H51="","",RANK(H51,($H$3,$H$11,$H$19,$H$27,$H$35,$H$43,$H$51,$H$59,$H$67,$H$75),1))</f>
        <v/>
      </c>
      <c r="H51" s="176" t="str">
        <f>IF(AA51="","",IF(U51=Instructions!$G$11,'Team Scores'!AA51,""))</f>
        <v/>
      </c>
      <c r="I51" s="186" t="str">
        <f>IF(J51="","",RANK(J51,($J$3,$J$11,$J$19,$J$27,$J$35,$J$43,$J$51,$J$59,$J$67,$J$75),1))</f>
        <v/>
      </c>
      <c r="J51" s="186" t="str">
        <f>IF(AE51="","",IF(U51=Instructions!$G$12,'Team Scores'!AE51,""))</f>
        <v/>
      </c>
      <c r="K51" s="176" t="str">
        <f>IF(L51="","",RANK(L51,($L$3,$L$11,$L$19,$L$27,$L$35,$L$43,$L$51,$L$59,$L$67,$L$75),1))</f>
        <v/>
      </c>
      <c r="L51" s="176" t="str">
        <f>IF(AA51="","",IF(U51=Instructions!$G$12,'Team Scores'!AA51,""))</f>
        <v/>
      </c>
      <c r="M51" s="186" t="str">
        <f>IF(N51="","",RANK(N51,($N$3,$N$11,$N$19,$N$27,$N$35,$N$43,$N$51,$N$59,$N$67,$N$75),1))</f>
        <v/>
      </c>
      <c r="N51" s="186" t="str">
        <f>IF(AE51="","",IF(U51=Instructions!$G$13,'Team Scores'!AE51,""))</f>
        <v/>
      </c>
      <c r="O51" s="176" t="str">
        <f>IF(P51="","",RANK(P51,($P$3,$P$11,$P$19,$P$27,$P$35,$P$43,$P$51,$P$59,$P$67,$P$75),1))</f>
        <v/>
      </c>
      <c r="P51" s="179" t="str">
        <f>IF(AA51="","",IF(U51=Instructions!$G$13,'Team Scores'!AA51,""))</f>
        <v/>
      </c>
      <c r="Q51" s="43" t="str">
        <f>IF('Teams &amp; HM'!A56="","",'Teams &amp; HM'!A56)</f>
        <v/>
      </c>
      <c r="R51" s="170" t="str">
        <f>IF('Teams &amp; HM'!C56="","",'Teams &amp; HM'!C56)</f>
        <v/>
      </c>
      <c r="S51" s="171"/>
      <c r="T51" s="172"/>
      <c r="U51" s="44" t="str">
        <f>IF('Teams &amp; HM'!C57="","",'Teams &amp; HM'!C57)</f>
        <v/>
      </c>
      <c r="V51" s="197" t="str">
        <f>IF('Day 1'!P51="","",'Day 1'!P51)</f>
        <v/>
      </c>
      <c r="W51" s="191" t="str">
        <f>IF('Day 2'!P51="","",'Day 2'!P51)</f>
        <v/>
      </c>
      <c r="X51" s="191" t="str">
        <f>IF('Day 3'!P51="","",'Day 3'!P51)</f>
        <v/>
      </c>
      <c r="Y51" s="191" t="str">
        <f>IF('Teams &amp; HM'!B59="","",SUM('Teams &amp; HM'!I59:I63))</f>
        <v/>
      </c>
      <c r="Z51" s="203" t="str">
        <f>IF(V51="","",SUM(V51:Y57))</f>
        <v/>
      </c>
      <c r="AA51" s="191" t="str">
        <f>IF('Teams &amp; HM'!S59="","",'Teams &amp; HM'!S59)</f>
        <v/>
      </c>
      <c r="AB51" s="191" t="str">
        <f>IF(U51="","",IF(U51=Instructions!$G$10,Instructions!$H$10,IF('Team Scores'!U51=Instructions!$G$11,Instructions!$H$11,IF('Team Scores'!U51=Instructions!$G$12,Instructions!$H$12,IF('Team Scores'!U51=Instructions!$G$13,Instructions!$H$13,"")))))</f>
        <v/>
      </c>
      <c r="AC51" s="218" t="str">
        <f>IF('Teams &amp; HM'!S59="","",(AB51-(AB51*0.04)*(AA51)))</f>
        <v/>
      </c>
      <c r="AD51" s="200" t="str">
        <f>IF(AA51="","",RANK(AA51,($AA$3,$AA$11,$AA$19,$AA$27,$AA$35,$AA$43,$AA$51,$AA$59,$AA$67,$AA$75),1))</f>
        <v/>
      </c>
      <c r="AE51" s="221" t="str">
        <f>IF(Z51="","",IF(AC51&lt;0, (SUM(Z51+0)),(SUM(Z51+AC51))))</f>
        <v/>
      </c>
      <c r="AF51" s="224" t="str">
        <f>IF(AE51="","",RANK(AE51,($AE$3,$AE$11,$AE$19,$AE$27,$AE$35,$AE$43,$AE$51,$AE$59,$AE$67,$AE$75),1))</f>
        <v/>
      </c>
    </row>
    <row r="52" spans="1:32" ht="15" customHeight="1" x14ac:dyDescent="0.25">
      <c r="A52" s="187"/>
      <c r="B52" s="187"/>
      <c r="C52" s="177"/>
      <c r="D52" s="177"/>
      <c r="E52" s="187"/>
      <c r="F52" s="187"/>
      <c r="G52" s="177"/>
      <c r="H52" s="177"/>
      <c r="I52" s="187"/>
      <c r="J52" s="187"/>
      <c r="K52" s="177"/>
      <c r="L52" s="177"/>
      <c r="M52" s="187"/>
      <c r="N52" s="187"/>
      <c r="O52" s="177"/>
      <c r="P52" s="180"/>
      <c r="Q52" s="33" t="s">
        <v>71</v>
      </c>
      <c r="R52" s="34" t="s">
        <v>70</v>
      </c>
      <c r="S52" s="34"/>
      <c r="T52" s="35" t="s">
        <v>56</v>
      </c>
      <c r="U52" s="36" t="s">
        <v>72</v>
      </c>
      <c r="V52" s="198"/>
      <c r="W52" s="192"/>
      <c r="X52" s="192"/>
      <c r="Y52" s="192"/>
      <c r="Z52" s="204"/>
      <c r="AA52" s="192"/>
      <c r="AB52" s="192"/>
      <c r="AC52" s="219"/>
      <c r="AD52" s="201"/>
      <c r="AE52" s="222"/>
      <c r="AF52" s="225"/>
    </row>
    <row r="53" spans="1:32" ht="15" customHeight="1" x14ac:dyDescent="0.25">
      <c r="A53" s="187"/>
      <c r="B53" s="187"/>
      <c r="C53" s="177"/>
      <c r="D53" s="177"/>
      <c r="E53" s="187"/>
      <c r="F53" s="187"/>
      <c r="G53" s="177"/>
      <c r="H53" s="177"/>
      <c r="I53" s="187"/>
      <c r="J53" s="187"/>
      <c r="K53" s="177"/>
      <c r="L53" s="177"/>
      <c r="M53" s="187"/>
      <c r="N53" s="187"/>
      <c r="O53" s="177"/>
      <c r="P53" s="180"/>
      <c r="Q53" s="37" t="str">
        <f>IF('Teams &amp; HM'!A59="","",'Teams &amp; HM'!A59)</f>
        <v/>
      </c>
      <c r="R53" s="163" t="str">
        <f>IF('Teams &amp; HM'!B59="","",'Teams &amp; HM'!B59)</f>
        <v/>
      </c>
      <c r="S53" s="164"/>
      <c r="T53" s="38" t="str">
        <f>IF('Teams &amp; HM'!F59="","",'Teams &amp; HM'!F59)</f>
        <v/>
      </c>
      <c r="U53" s="39" t="str">
        <f>IF('Teams &amp; HM'!G59="","",'Teams &amp; HM'!G59)</f>
        <v/>
      </c>
      <c r="V53" s="198"/>
      <c r="W53" s="192"/>
      <c r="X53" s="192"/>
      <c r="Y53" s="192"/>
      <c r="Z53" s="204"/>
      <c r="AA53" s="192"/>
      <c r="AB53" s="192"/>
      <c r="AC53" s="219"/>
      <c r="AD53" s="201"/>
      <c r="AE53" s="222"/>
      <c r="AF53" s="225"/>
    </row>
    <row r="54" spans="1:32" ht="15" customHeight="1" x14ac:dyDescent="0.25">
      <c r="A54" s="187"/>
      <c r="B54" s="187"/>
      <c r="C54" s="177"/>
      <c r="D54" s="177"/>
      <c r="E54" s="187"/>
      <c r="F54" s="187"/>
      <c r="G54" s="177"/>
      <c r="H54" s="177"/>
      <c r="I54" s="187"/>
      <c r="J54" s="187"/>
      <c r="K54" s="177"/>
      <c r="L54" s="177"/>
      <c r="M54" s="187"/>
      <c r="N54" s="187"/>
      <c r="O54" s="177"/>
      <c r="P54" s="180"/>
      <c r="Q54" s="37" t="str">
        <f>IF('Teams &amp; HM'!A60="","",'Teams &amp; HM'!A60)</f>
        <v/>
      </c>
      <c r="R54" s="163" t="str">
        <f>IF('Teams &amp; HM'!B60="","",'Teams &amp; HM'!B60)</f>
        <v/>
      </c>
      <c r="S54" s="164"/>
      <c r="T54" s="38" t="str">
        <f>IF('Teams &amp; HM'!F60="","",'Teams &amp; HM'!F60)</f>
        <v/>
      </c>
      <c r="U54" s="39" t="str">
        <f>IF('Teams &amp; HM'!G60="","",'Teams &amp; HM'!G60)</f>
        <v/>
      </c>
      <c r="V54" s="198"/>
      <c r="W54" s="192"/>
      <c r="X54" s="192"/>
      <c r="Y54" s="192"/>
      <c r="Z54" s="204"/>
      <c r="AA54" s="192"/>
      <c r="AB54" s="192"/>
      <c r="AC54" s="219"/>
      <c r="AD54" s="201"/>
      <c r="AE54" s="222"/>
      <c r="AF54" s="225"/>
    </row>
    <row r="55" spans="1:32" ht="15" customHeight="1" x14ac:dyDescent="0.25">
      <c r="A55" s="187"/>
      <c r="B55" s="187"/>
      <c r="C55" s="177"/>
      <c r="D55" s="177"/>
      <c r="E55" s="187"/>
      <c r="F55" s="187"/>
      <c r="G55" s="177"/>
      <c r="H55" s="177"/>
      <c r="I55" s="187"/>
      <c r="J55" s="187"/>
      <c r="K55" s="177"/>
      <c r="L55" s="177"/>
      <c r="M55" s="187"/>
      <c r="N55" s="187"/>
      <c r="O55" s="177"/>
      <c r="P55" s="180"/>
      <c r="Q55" s="37" t="str">
        <f>IF('Teams &amp; HM'!A61="","",'Teams &amp; HM'!A61)</f>
        <v/>
      </c>
      <c r="R55" s="163" t="str">
        <f>IF('Teams &amp; HM'!B61="","",'Teams &amp; HM'!B61)</f>
        <v/>
      </c>
      <c r="S55" s="164"/>
      <c r="T55" s="38" t="str">
        <f>IF('Teams &amp; HM'!F61="","",'Teams &amp; HM'!F61)</f>
        <v/>
      </c>
      <c r="U55" s="39" t="str">
        <f>IF('Teams &amp; HM'!G61="","",'Teams &amp; HM'!G61)</f>
        <v/>
      </c>
      <c r="V55" s="198"/>
      <c r="W55" s="192"/>
      <c r="X55" s="192"/>
      <c r="Y55" s="192"/>
      <c r="Z55" s="204"/>
      <c r="AA55" s="192"/>
      <c r="AB55" s="192"/>
      <c r="AC55" s="219"/>
      <c r="AD55" s="201"/>
      <c r="AE55" s="222"/>
      <c r="AF55" s="225"/>
    </row>
    <row r="56" spans="1:32" ht="15" customHeight="1" x14ac:dyDescent="0.25">
      <c r="A56" s="187"/>
      <c r="B56" s="187"/>
      <c r="C56" s="177"/>
      <c r="D56" s="177"/>
      <c r="E56" s="187"/>
      <c r="F56" s="187"/>
      <c r="G56" s="177"/>
      <c r="H56" s="177"/>
      <c r="I56" s="187"/>
      <c r="J56" s="187"/>
      <c r="K56" s="177"/>
      <c r="L56" s="177"/>
      <c r="M56" s="187"/>
      <c r="N56" s="187"/>
      <c r="O56" s="177"/>
      <c r="P56" s="180"/>
      <c r="Q56" s="37" t="str">
        <f>IF('Teams &amp; HM'!A62="","",'Teams &amp; HM'!A62)</f>
        <v/>
      </c>
      <c r="R56" s="163" t="str">
        <f>IF('Teams &amp; HM'!B62="","",'Teams &amp; HM'!B62)</f>
        <v/>
      </c>
      <c r="S56" s="164"/>
      <c r="T56" s="38" t="str">
        <f>IF('Teams &amp; HM'!F62="","",'Teams &amp; HM'!F62)</f>
        <v/>
      </c>
      <c r="U56" s="39" t="str">
        <f>IF('Teams &amp; HM'!G62="","",'Teams &amp; HM'!G62)</f>
        <v/>
      </c>
      <c r="V56" s="198"/>
      <c r="W56" s="192"/>
      <c r="X56" s="192"/>
      <c r="Y56" s="192"/>
      <c r="Z56" s="204"/>
      <c r="AA56" s="192"/>
      <c r="AB56" s="192"/>
      <c r="AC56" s="219"/>
      <c r="AD56" s="201"/>
      <c r="AE56" s="222"/>
      <c r="AF56" s="225"/>
    </row>
    <row r="57" spans="1:32" ht="15.75" customHeight="1" thickBot="1" x14ac:dyDescent="0.3">
      <c r="A57" s="188"/>
      <c r="B57" s="188"/>
      <c r="C57" s="178"/>
      <c r="D57" s="178"/>
      <c r="E57" s="188"/>
      <c r="F57" s="188"/>
      <c r="G57" s="178"/>
      <c r="H57" s="178"/>
      <c r="I57" s="188"/>
      <c r="J57" s="188"/>
      <c r="K57" s="178"/>
      <c r="L57" s="178"/>
      <c r="M57" s="188"/>
      <c r="N57" s="188"/>
      <c r="O57" s="178"/>
      <c r="P57" s="181"/>
      <c r="Q57" s="40" t="str">
        <f>IF('Teams &amp; HM'!A63="","",'Teams &amp; HM'!A63)</f>
        <v/>
      </c>
      <c r="R57" s="165" t="str">
        <f>IF('Teams &amp; HM'!B63="","",'Teams &amp; HM'!B63)</f>
        <v/>
      </c>
      <c r="S57" s="166"/>
      <c r="T57" s="41" t="str">
        <f>IF('Teams &amp; HM'!F63="","",'Teams &amp; HM'!F63)</f>
        <v/>
      </c>
      <c r="U57" s="42" t="str">
        <f>IF('Teams &amp; HM'!G63="","",'Teams &amp; HM'!G63)</f>
        <v/>
      </c>
      <c r="V57" s="199"/>
      <c r="W57" s="193"/>
      <c r="X57" s="193"/>
      <c r="Y57" s="193"/>
      <c r="Z57" s="205"/>
      <c r="AA57" s="193"/>
      <c r="AB57" s="193"/>
      <c r="AC57" s="220"/>
      <c r="AD57" s="202"/>
      <c r="AE57" s="223"/>
      <c r="AF57" s="226"/>
    </row>
    <row r="58" spans="1:32" ht="15.75" thickBot="1" x14ac:dyDescent="0.3">
      <c r="A58" s="49"/>
      <c r="B58" s="47"/>
      <c r="C58" s="58"/>
      <c r="D58" s="58"/>
      <c r="E58" s="9"/>
      <c r="F58" s="9"/>
      <c r="G58" s="60"/>
      <c r="H58" s="60"/>
      <c r="I58" s="9"/>
      <c r="J58" s="9"/>
      <c r="K58" s="60"/>
      <c r="L58" s="60"/>
      <c r="M58" s="9"/>
      <c r="N58" s="9"/>
      <c r="O58" s="61"/>
      <c r="P58" s="61"/>
      <c r="Q58" s="76"/>
      <c r="R58" s="77"/>
      <c r="S58" s="77"/>
      <c r="T58" s="76"/>
      <c r="U58" s="76"/>
      <c r="V58" s="77"/>
      <c r="W58" s="77"/>
      <c r="X58" s="77"/>
      <c r="Z58" s="77"/>
      <c r="AA58" s="77"/>
      <c r="AB58" s="77"/>
      <c r="AC58" s="77"/>
      <c r="AD58" s="77"/>
      <c r="AE58" s="77"/>
      <c r="AF58" s="77"/>
    </row>
    <row r="59" spans="1:32" ht="15" customHeight="1" x14ac:dyDescent="0.25">
      <c r="A59" s="186" t="str">
        <f>IF(B59="","",RANK(B59,($B$3,$B$11,$B$19,$B$27,$B$35,$B$43,$B$51,$B$59,$B$67,$B$75),1))</f>
        <v/>
      </c>
      <c r="B59" s="186" t="str">
        <f>IF(AE59="","",IF(U59=Instructions!$G$10,'Team Scores'!AE59,""))</f>
        <v/>
      </c>
      <c r="C59" s="176" t="str">
        <f>IF(D59="","",RANK(D59,($D$3,$D$11,$D$19,$D$27,$D$35,$D$43,$D$51,$D$59,$D$67,$D$75),1))</f>
        <v/>
      </c>
      <c r="D59" s="176" t="str">
        <f>IF(AA59="","",IF(U59=Instructions!$G$10,'Team Scores'!AA59,""))</f>
        <v/>
      </c>
      <c r="E59" s="186" t="str">
        <f>IF(F59="","",RANK(F59,($F$3,$F$11,$F$19,$F$27,$F$35,$F$43,$F$51,$F$59,$F$67,$F$75),1))</f>
        <v/>
      </c>
      <c r="F59" s="186" t="str">
        <f>IF(AE59="","",IF(U59=Instructions!$G$11,'Team Scores'!AE59,""))</f>
        <v/>
      </c>
      <c r="G59" s="176" t="str">
        <f>IF(H59="","",RANK(H59,($H$3,$H$11,$H$19,$H$27,$H$35,$H$43,$H$51,$H$59,$H$67,$H$75),1))</f>
        <v/>
      </c>
      <c r="H59" s="176" t="str">
        <f>IF(AA59="","",IF(U59=Instructions!$G$11,'Team Scores'!AA59,""))</f>
        <v/>
      </c>
      <c r="I59" s="186" t="str">
        <f>IF(J59="","",RANK(J59,($J$3,$J$11,$J$19,$J$27,$J$35,$J$43,$J$51,$J$59,$J$67,$J$75),1))</f>
        <v/>
      </c>
      <c r="J59" s="186" t="str">
        <f>IF(AE59="","",IF(U59=Instructions!$G$12,'Team Scores'!AE59,""))</f>
        <v/>
      </c>
      <c r="K59" s="176" t="str">
        <f>IF(L59="","",RANK(L59,($L$3,$L$11,$L$19,$L$27,$L$35,$L$43,$L$51,$L$59,$L$67,$L$75),1))</f>
        <v/>
      </c>
      <c r="L59" s="176" t="str">
        <f>IF(AA59="","",IF(U59=Instructions!$G$12,'Team Scores'!AA59,""))</f>
        <v/>
      </c>
      <c r="M59" s="186" t="str">
        <f>IF(N59="","",RANK(N59,($N$3,$N$11,$N$19,$N$27,$N$35,$N$43,$N$51,$N$59,$N$67,$N$75),1))</f>
        <v/>
      </c>
      <c r="N59" s="186" t="str">
        <f>IF(AE59="","",IF(U59=Instructions!$G$13,'Team Scores'!AE59,""))</f>
        <v/>
      </c>
      <c r="O59" s="176" t="str">
        <f>IF(P59="","",RANK(P59,($P$3,$P$11,$P$19,$P$27,$P$35,$P$43,$P$51,$P$59,$P$67,$P$75),1))</f>
        <v/>
      </c>
      <c r="P59" s="179" t="str">
        <f>IF(AA59="","",IF(U59=Instructions!$G$13,'Team Scores'!AA59,""))</f>
        <v/>
      </c>
      <c r="Q59" s="43" t="str">
        <f>IF('Teams &amp; HM'!A65="","",'Teams &amp; HM'!A65)</f>
        <v/>
      </c>
      <c r="R59" s="170" t="str">
        <f>IF('Teams &amp; HM'!C65="","",'Teams &amp; HM'!C65)</f>
        <v/>
      </c>
      <c r="S59" s="171"/>
      <c r="T59" s="172"/>
      <c r="U59" s="44" t="str">
        <f>IF('Teams &amp; HM'!C66="","",'Teams &amp; HM'!C66)</f>
        <v/>
      </c>
      <c r="V59" s="197" t="str">
        <f>IF('Day 1'!P59="","",'Day 1'!P59)</f>
        <v/>
      </c>
      <c r="W59" s="191" t="str">
        <f>IF('Day 2'!P59="","",'Day 2'!P59)</f>
        <v/>
      </c>
      <c r="X59" s="191" t="str">
        <f>IF('Day 3'!P59="","",'Day 3'!P59)</f>
        <v/>
      </c>
      <c r="Y59" s="191" t="str">
        <f>IF('Teams &amp; HM'!B68="","",SUM('Teams &amp; HM'!I68:I72))</f>
        <v/>
      </c>
      <c r="Z59" s="203" t="str">
        <f>IF(V59="","",SUM(V59:Y65))</f>
        <v/>
      </c>
      <c r="AA59" s="191" t="str">
        <f>IF('Teams &amp; HM'!S68="","",'Teams &amp; HM'!S68)</f>
        <v/>
      </c>
      <c r="AB59" s="191" t="str">
        <f>IF(U59="","",IF(U59=Instructions!$G$10,Instructions!$H$10,IF('Team Scores'!U59=Instructions!$G$11,Instructions!$H$11,IF('Team Scores'!U59=Instructions!$G$12,Instructions!$H$12,IF('Team Scores'!U59=Instructions!$G$13,Instructions!$H$13,"")))))</f>
        <v/>
      </c>
      <c r="AC59" s="218" t="str">
        <f>IF('Teams &amp; HM'!S68="","",(AB59-(AB59*0.04)*(AA59)))</f>
        <v/>
      </c>
      <c r="AD59" s="200" t="str">
        <f>IF(AA59="","",RANK(AA59,($AA$3,$AA$11,$AA$19,$AA$27,$AA$35,$AA$43,$AA$51,$AA$59,$AA$67,$AA$75),1))</f>
        <v/>
      </c>
      <c r="AE59" s="221" t="str">
        <f>IF(Z59="","",IF(AC59&lt;0, (SUM(Z59+0)),(SUM(Z59+AC59))))</f>
        <v/>
      </c>
      <c r="AF59" s="224" t="str">
        <f>IF(AE59="","",RANK(AE59,($AE$3,$AE$11,$AE$19,$AE$27,$AE$35,$AE$43,$AE$51,$AE$59,$AE$67,$AE$75),1))</f>
        <v/>
      </c>
    </row>
    <row r="60" spans="1:32" ht="15" customHeight="1" x14ac:dyDescent="0.25">
      <c r="A60" s="187"/>
      <c r="B60" s="187"/>
      <c r="C60" s="177"/>
      <c r="D60" s="177"/>
      <c r="E60" s="187"/>
      <c r="F60" s="187"/>
      <c r="G60" s="177"/>
      <c r="H60" s="177"/>
      <c r="I60" s="187"/>
      <c r="J60" s="187"/>
      <c r="K60" s="177"/>
      <c r="L60" s="177"/>
      <c r="M60" s="187"/>
      <c r="N60" s="187"/>
      <c r="O60" s="177"/>
      <c r="P60" s="180"/>
      <c r="Q60" s="33" t="s">
        <v>71</v>
      </c>
      <c r="R60" s="34" t="s">
        <v>70</v>
      </c>
      <c r="S60" s="34"/>
      <c r="T60" s="35" t="s">
        <v>56</v>
      </c>
      <c r="U60" s="36" t="s">
        <v>72</v>
      </c>
      <c r="V60" s="198"/>
      <c r="W60" s="192"/>
      <c r="X60" s="192"/>
      <c r="Y60" s="192"/>
      <c r="Z60" s="204"/>
      <c r="AA60" s="192"/>
      <c r="AB60" s="192"/>
      <c r="AC60" s="219"/>
      <c r="AD60" s="201"/>
      <c r="AE60" s="222"/>
      <c r="AF60" s="225"/>
    </row>
    <row r="61" spans="1:32" ht="15" customHeight="1" x14ac:dyDescent="0.25">
      <c r="A61" s="187"/>
      <c r="B61" s="187"/>
      <c r="C61" s="177"/>
      <c r="D61" s="177"/>
      <c r="E61" s="187"/>
      <c r="F61" s="187"/>
      <c r="G61" s="177"/>
      <c r="H61" s="177"/>
      <c r="I61" s="187"/>
      <c r="J61" s="187"/>
      <c r="K61" s="177"/>
      <c r="L61" s="177"/>
      <c r="M61" s="187"/>
      <c r="N61" s="187"/>
      <c r="O61" s="177"/>
      <c r="P61" s="180"/>
      <c r="Q61" s="37" t="str">
        <f>IF('Teams &amp; HM'!A68="","",'Teams &amp; HM'!A68)</f>
        <v/>
      </c>
      <c r="R61" s="163" t="str">
        <f>IF('Teams &amp; HM'!B68="","",'Teams &amp; HM'!B68)</f>
        <v/>
      </c>
      <c r="S61" s="164"/>
      <c r="T61" s="38" t="str">
        <f>IF('Teams &amp; HM'!F68="","",'Teams &amp; HM'!F68)</f>
        <v/>
      </c>
      <c r="U61" s="39" t="str">
        <f>IF('Teams &amp; HM'!G68="","",'Teams &amp; HM'!G68)</f>
        <v/>
      </c>
      <c r="V61" s="198"/>
      <c r="W61" s="192"/>
      <c r="X61" s="192"/>
      <c r="Y61" s="192"/>
      <c r="Z61" s="204"/>
      <c r="AA61" s="192"/>
      <c r="AB61" s="192"/>
      <c r="AC61" s="219"/>
      <c r="AD61" s="201"/>
      <c r="AE61" s="222"/>
      <c r="AF61" s="225"/>
    </row>
    <row r="62" spans="1:32" ht="15" customHeight="1" x14ac:dyDescent="0.25">
      <c r="A62" s="187"/>
      <c r="B62" s="187"/>
      <c r="C62" s="177"/>
      <c r="D62" s="177"/>
      <c r="E62" s="187"/>
      <c r="F62" s="187"/>
      <c r="G62" s="177"/>
      <c r="H62" s="177"/>
      <c r="I62" s="187"/>
      <c r="J62" s="187"/>
      <c r="K62" s="177"/>
      <c r="L62" s="177"/>
      <c r="M62" s="187"/>
      <c r="N62" s="187"/>
      <c r="O62" s="177"/>
      <c r="P62" s="180"/>
      <c r="Q62" s="37" t="str">
        <f>IF('Teams &amp; HM'!A69="","",'Teams &amp; HM'!A69)</f>
        <v/>
      </c>
      <c r="R62" s="163" t="str">
        <f>IF('Teams &amp; HM'!B69="","",'Teams &amp; HM'!B69)</f>
        <v/>
      </c>
      <c r="S62" s="164"/>
      <c r="T62" s="38" t="str">
        <f>IF('Teams &amp; HM'!F69="","",'Teams &amp; HM'!F69)</f>
        <v/>
      </c>
      <c r="U62" s="39" t="str">
        <f>IF('Teams &amp; HM'!G69="","",'Teams &amp; HM'!G69)</f>
        <v/>
      </c>
      <c r="V62" s="198"/>
      <c r="W62" s="192"/>
      <c r="X62" s="192"/>
      <c r="Y62" s="192"/>
      <c r="Z62" s="204"/>
      <c r="AA62" s="192"/>
      <c r="AB62" s="192"/>
      <c r="AC62" s="219"/>
      <c r="AD62" s="201"/>
      <c r="AE62" s="222"/>
      <c r="AF62" s="225"/>
    </row>
    <row r="63" spans="1:32" ht="15" customHeight="1" x14ac:dyDescent="0.25">
      <c r="A63" s="187"/>
      <c r="B63" s="187"/>
      <c r="C63" s="177"/>
      <c r="D63" s="177"/>
      <c r="E63" s="187"/>
      <c r="F63" s="187"/>
      <c r="G63" s="177"/>
      <c r="H63" s="177"/>
      <c r="I63" s="187"/>
      <c r="J63" s="187"/>
      <c r="K63" s="177"/>
      <c r="L63" s="177"/>
      <c r="M63" s="187"/>
      <c r="N63" s="187"/>
      <c r="O63" s="177"/>
      <c r="P63" s="180"/>
      <c r="Q63" s="37" t="str">
        <f>IF('Teams &amp; HM'!A70="","",'Teams &amp; HM'!A70)</f>
        <v/>
      </c>
      <c r="R63" s="163" t="str">
        <f>IF('Teams &amp; HM'!B70="","",'Teams &amp; HM'!B70)</f>
        <v/>
      </c>
      <c r="S63" s="164"/>
      <c r="T63" s="38" t="str">
        <f>IF('Teams &amp; HM'!F70="","",'Teams &amp; HM'!F70)</f>
        <v/>
      </c>
      <c r="U63" s="39" t="str">
        <f>IF('Teams &amp; HM'!G70="","",'Teams &amp; HM'!G70)</f>
        <v/>
      </c>
      <c r="V63" s="198"/>
      <c r="W63" s="192"/>
      <c r="X63" s="192"/>
      <c r="Y63" s="192"/>
      <c r="Z63" s="204"/>
      <c r="AA63" s="192"/>
      <c r="AB63" s="192"/>
      <c r="AC63" s="219"/>
      <c r="AD63" s="201"/>
      <c r="AE63" s="222"/>
      <c r="AF63" s="225"/>
    </row>
    <row r="64" spans="1:32" ht="15" customHeight="1" x14ac:dyDescent="0.25">
      <c r="A64" s="187"/>
      <c r="B64" s="187"/>
      <c r="C64" s="177"/>
      <c r="D64" s="177"/>
      <c r="E64" s="187"/>
      <c r="F64" s="187"/>
      <c r="G64" s="177"/>
      <c r="H64" s="177"/>
      <c r="I64" s="187"/>
      <c r="J64" s="187"/>
      <c r="K64" s="177"/>
      <c r="L64" s="177"/>
      <c r="M64" s="187"/>
      <c r="N64" s="187"/>
      <c r="O64" s="177"/>
      <c r="P64" s="180"/>
      <c r="Q64" s="37" t="str">
        <f>IF('Teams &amp; HM'!A71="","",'Teams &amp; HM'!A71)</f>
        <v/>
      </c>
      <c r="R64" s="163" t="str">
        <f>IF('Teams &amp; HM'!B71="","",'Teams &amp; HM'!B71)</f>
        <v/>
      </c>
      <c r="S64" s="164"/>
      <c r="T64" s="38" t="str">
        <f>IF('Teams &amp; HM'!F71="","",'Teams &amp; HM'!F71)</f>
        <v/>
      </c>
      <c r="U64" s="39" t="str">
        <f>IF('Teams &amp; HM'!G71="","",'Teams &amp; HM'!G71)</f>
        <v/>
      </c>
      <c r="V64" s="198"/>
      <c r="W64" s="192"/>
      <c r="X64" s="192"/>
      <c r="Y64" s="192"/>
      <c r="Z64" s="204"/>
      <c r="AA64" s="192"/>
      <c r="AB64" s="192"/>
      <c r="AC64" s="219"/>
      <c r="AD64" s="201"/>
      <c r="AE64" s="222"/>
      <c r="AF64" s="225"/>
    </row>
    <row r="65" spans="1:32" ht="15.75" customHeight="1" thickBot="1" x14ac:dyDescent="0.3">
      <c r="A65" s="188"/>
      <c r="B65" s="188"/>
      <c r="C65" s="178"/>
      <c r="D65" s="178"/>
      <c r="E65" s="188"/>
      <c r="F65" s="188"/>
      <c r="G65" s="178"/>
      <c r="H65" s="178"/>
      <c r="I65" s="188"/>
      <c r="J65" s="188"/>
      <c r="K65" s="178"/>
      <c r="L65" s="178"/>
      <c r="M65" s="188"/>
      <c r="N65" s="188"/>
      <c r="O65" s="178"/>
      <c r="P65" s="181"/>
      <c r="Q65" s="40" t="str">
        <f>IF('Teams &amp; HM'!A72="","",'Teams &amp; HM'!A72)</f>
        <v/>
      </c>
      <c r="R65" s="165" t="str">
        <f>IF('Teams &amp; HM'!B72="","",'Teams &amp; HM'!B72)</f>
        <v/>
      </c>
      <c r="S65" s="166"/>
      <c r="T65" s="41" t="str">
        <f>IF('Teams &amp; HM'!F72="","",'Teams &amp; HM'!F72)</f>
        <v/>
      </c>
      <c r="U65" s="42" t="str">
        <f>IF('Teams &amp; HM'!G72="","",'Teams &amp; HM'!G72)</f>
        <v/>
      </c>
      <c r="V65" s="199"/>
      <c r="W65" s="193"/>
      <c r="X65" s="193"/>
      <c r="Y65" s="193"/>
      <c r="Z65" s="205"/>
      <c r="AA65" s="193"/>
      <c r="AB65" s="193"/>
      <c r="AC65" s="220"/>
      <c r="AD65" s="202"/>
      <c r="AE65" s="223"/>
      <c r="AF65" s="226"/>
    </row>
    <row r="66" spans="1:32" ht="15.75" thickBot="1" x14ac:dyDescent="0.3">
      <c r="A66" s="101"/>
      <c r="B66" s="85"/>
      <c r="C66" s="83"/>
      <c r="D66" s="83"/>
      <c r="E66" s="102"/>
      <c r="F66" s="102"/>
      <c r="G66" s="103"/>
      <c r="H66" s="103"/>
      <c r="I66" s="102"/>
      <c r="J66" s="102"/>
      <c r="K66" s="103"/>
      <c r="L66" s="103"/>
      <c r="M66" s="102"/>
      <c r="N66" s="102"/>
      <c r="O66" s="61"/>
      <c r="P66" s="61"/>
      <c r="Q66" s="76"/>
      <c r="R66" s="77"/>
      <c r="S66" s="77"/>
      <c r="T66" s="76"/>
      <c r="U66" s="76"/>
      <c r="V66" s="77"/>
      <c r="W66" s="77"/>
      <c r="X66" s="77"/>
      <c r="Z66" s="77"/>
      <c r="AA66" s="77"/>
      <c r="AB66" s="77"/>
      <c r="AC66" s="77"/>
      <c r="AD66" s="77"/>
      <c r="AE66" s="77"/>
      <c r="AF66" s="77"/>
    </row>
    <row r="67" spans="1:32" ht="15" customHeight="1" x14ac:dyDescent="0.25">
      <c r="A67" s="194" t="str">
        <f>IF(B67="","",RANK(B67,($B$3,$B$11,$B$19,$B$27,$B$35,$B$43,$B$51,$B$59,$B$67,$B$75),1))</f>
        <v/>
      </c>
      <c r="B67" s="189" t="str">
        <f>IF(AE67="","",IF(U67=Instructions!$G$10,'Team Scores'!AE67,""))</f>
        <v/>
      </c>
      <c r="C67" s="182" t="str">
        <f>IF(D67="","",RANK(D67,($D$3,$D$11,$D$19,$D$27,$D$35,$D$43,$D$51,$D$59,$D$67,$D$75),1))</f>
        <v/>
      </c>
      <c r="D67" s="182" t="str">
        <f>IF(AA67="","",IF(U67=Instructions!$G$10,'Team Scores'!AA67,""))</f>
        <v/>
      </c>
      <c r="E67" s="189" t="str">
        <f>IF(F67="","",RANK(F67,($F$3,$F$11,$F$19,$F$27,$F$35,$F$43,$F$51,$F$59,$F$67,$F$75),1))</f>
        <v/>
      </c>
      <c r="F67" s="189" t="str">
        <f>IF(AE67="","",IF(U67=Instructions!$G$11,'Team Scores'!AE67,""))</f>
        <v/>
      </c>
      <c r="G67" s="182" t="str">
        <f>IF(H67="","",RANK(H67,($H$3,$H$11,$H$19,$H$27,$H$35,$H$43,$H$51,$H$59,$H$67,$H$75),1))</f>
        <v/>
      </c>
      <c r="H67" s="182" t="str">
        <f>IF(AA67="","",IF(U67=Instructions!$G$11,'Team Scores'!AA67,""))</f>
        <v/>
      </c>
      <c r="I67" s="189" t="str">
        <f>IF(J67="","",RANK(J67,($J$3,$J$11,$J$19,$J$27,$J$35,$J$43,$J$51,$J$59,$J$67,$J$75),1))</f>
        <v/>
      </c>
      <c r="J67" s="189" t="str">
        <f>IF(AE67="","",IF(U67=Instructions!$G$12,'Team Scores'!AE67,""))</f>
        <v/>
      </c>
      <c r="K67" s="182" t="str">
        <f>IF(L67="","",RANK(L67,($L$3,$L$11,$L$19,$L$27,$L$35,$L$43,$L$51,$L$59,$L$67,$L$75),1))</f>
        <v/>
      </c>
      <c r="L67" s="182" t="str">
        <f>IF(AA67="","",IF(U67=Instructions!$G$12,'Team Scores'!AA67,""))</f>
        <v/>
      </c>
      <c r="M67" s="189" t="str">
        <f>IF(N67="","",RANK(N67,($N$3,$N$11,$N$19,$N$27,$N$35,$N$43,$N$51,$N$59,$N$67,$N$75),1))</f>
        <v/>
      </c>
      <c r="N67" s="189" t="str">
        <f>IF(AE67="","",IF(U67=Instructions!$G$13,'Team Scores'!AE67,""))</f>
        <v/>
      </c>
      <c r="O67" s="182" t="str">
        <f>IF(P67="","",RANK(P67,($P$3,$P$11,$P$19,$P$27,$P$35,$P$43,$P$51,$P$59,$P$67,$P$75),1))</f>
        <v/>
      </c>
      <c r="P67" s="184" t="str">
        <f>IF(AA67="","",IF(U67=Instructions!$G$13,'Team Scores'!AA67,""))</f>
        <v/>
      </c>
      <c r="Q67" s="43" t="str">
        <f>IF('Teams &amp; HM'!A74="","",'Teams &amp; HM'!A74)</f>
        <v/>
      </c>
      <c r="R67" s="170" t="str">
        <f>IF('Teams &amp; HM'!C74="","",'Teams &amp; HM'!C74)</f>
        <v/>
      </c>
      <c r="S67" s="171"/>
      <c r="T67" s="172"/>
      <c r="U67" s="44" t="str">
        <f>IF('Teams &amp; HM'!C75="","",'Teams &amp; HM'!C75)</f>
        <v/>
      </c>
      <c r="V67" s="197" t="str">
        <f>IF('Day 1'!P67="","",'Day 1'!P67)</f>
        <v/>
      </c>
      <c r="W67" s="191" t="str">
        <f>IF('Day 2'!P67="","",'Day 2'!P67)</f>
        <v/>
      </c>
      <c r="X67" s="191" t="str">
        <f>IF('Day 3'!P67="","",'Day 3'!P67)</f>
        <v/>
      </c>
      <c r="Y67" s="191" t="str">
        <f>IF('Teams &amp; HM'!B77="","",SUM('Teams &amp; HM'!I77:I81))</f>
        <v/>
      </c>
      <c r="Z67" s="203" t="str">
        <f>IF(V67="","",SUM(V67:Y73))</f>
        <v/>
      </c>
      <c r="AA67" s="191" t="str">
        <f>IF('Teams &amp; HM'!S77="","",'Teams &amp; HM'!S77)</f>
        <v/>
      </c>
      <c r="AB67" s="191" t="str">
        <f>IF(U67="","",IF(U67=Instructions!$G$10,Instructions!$H$10,IF('Team Scores'!U67=Instructions!$G$11,Instructions!$H$11,IF('Team Scores'!U67=Instructions!$G$12,Instructions!$H$12,IF('Team Scores'!U67=Instructions!$G$13,Instructions!$H$13,"")))))</f>
        <v/>
      </c>
      <c r="AC67" s="218" t="str">
        <f>IF('Teams &amp; HM'!S77="","",(AB67-(AB67*0.04)*(AA67)))</f>
        <v/>
      </c>
      <c r="AD67" s="200" t="str">
        <f>IF(AA67="","",RANK(AA67,($AA$3,$AA$11,$AA$19,$AA$27,$AA$35,$AA$43,$AA$51,$AA$59,$AA$67,$AA$75),1))</f>
        <v/>
      </c>
      <c r="AE67" s="221" t="str">
        <f>IF(Z67="","",IF(AC67&lt;0, (SUM(Z67+0)),(SUM(Z67+AC67))))</f>
        <v/>
      </c>
      <c r="AF67" s="224" t="str">
        <f>IF(AE67="","",RANK(AE67,($AE$3,$AE$11,$AE$19,$AE$27,$AE$35,$AE$43,$AE$51,$AE$59,$AE$67,$AE$75),1))</f>
        <v/>
      </c>
    </row>
    <row r="68" spans="1:32" ht="15" customHeight="1" x14ac:dyDescent="0.25">
      <c r="A68" s="195"/>
      <c r="B68" s="187"/>
      <c r="C68" s="177"/>
      <c r="D68" s="177"/>
      <c r="E68" s="187"/>
      <c r="F68" s="187"/>
      <c r="G68" s="177"/>
      <c r="H68" s="177"/>
      <c r="I68" s="187"/>
      <c r="J68" s="187"/>
      <c r="K68" s="177"/>
      <c r="L68" s="177"/>
      <c r="M68" s="187"/>
      <c r="N68" s="187"/>
      <c r="O68" s="177"/>
      <c r="P68" s="180"/>
      <c r="Q68" s="33" t="s">
        <v>71</v>
      </c>
      <c r="R68" s="34" t="s">
        <v>70</v>
      </c>
      <c r="S68" s="34"/>
      <c r="T68" s="35" t="s">
        <v>56</v>
      </c>
      <c r="U68" s="36" t="s">
        <v>72</v>
      </c>
      <c r="V68" s="198"/>
      <c r="W68" s="192"/>
      <c r="X68" s="192"/>
      <c r="Y68" s="192"/>
      <c r="Z68" s="204"/>
      <c r="AA68" s="192"/>
      <c r="AB68" s="192"/>
      <c r="AC68" s="219"/>
      <c r="AD68" s="201"/>
      <c r="AE68" s="222"/>
      <c r="AF68" s="225"/>
    </row>
    <row r="69" spans="1:32" ht="15" customHeight="1" x14ac:dyDescent="0.25">
      <c r="A69" s="195"/>
      <c r="B69" s="187"/>
      <c r="C69" s="177"/>
      <c r="D69" s="177"/>
      <c r="E69" s="187"/>
      <c r="F69" s="187"/>
      <c r="G69" s="177"/>
      <c r="H69" s="177"/>
      <c r="I69" s="187"/>
      <c r="J69" s="187"/>
      <c r="K69" s="177"/>
      <c r="L69" s="177"/>
      <c r="M69" s="187"/>
      <c r="N69" s="187"/>
      <c r="O69" s="177"/>
      <c r="P69" s="180"/>
      <c r="Q69" s="37" t="str">
        <f>IF('Teams &amp; HM'!A77="","",'Teams &amp; HM'!A77)</f>
        <v/>
      </c>
      <c r="R69" s="163" t="str">
        <f>IF('Teams &amp; HM'!B77="","",'Teams &amp; HM'!B77)</f>
        <v/>
      </c>
      <c r="S69" s="164"/>
      <c r="T69" s="38" t="str">
        <f>IF('Teams &amp; HM'!F77="","",'Teams &amp; HM'!F77)</f>
        <v/>
      </c>
      <c r="U69" s="39" t="str">
        <f>IF('Teams &amp; HM'!G77="","",'Teams &amp; HM'!G77)</f>
        <v/>
      </c>
      <c r="V69" s="198"/>
      <c r="W69" s="192"/>
      <c r="X69" s="192"/>
      <c r="Y69" s="192"/>
      <c r="Z69" s="204"/>
      <c r="AA69" s="192"/>
      <c r="AB69" s="192"/>
      <c r="AC69" s="219"/>
      <c r="AD69" s="201"/>
      <c r="AE69" s="222"/>
      <c r="AF69" s="225"/>
    </row>
    <row r="70" spans="1:32" ht="15" customHeight="1" x14ac:dyDescent="0.25">
      <c r="A70" s="195"/>
      <c r="B70" s="187"/>
      <c r="C70" s="177"/>
      <c r="D70" s="177"/>
      <c r="E70" s="187"/>
      <c r="F70" s="187"/>
      <c r="G70" s="177"/>
      <c r="H70" s="177"/>
      <c r="I70" s="187"/>
      <c r="J70" s="187"/>
      <c r="K70" s="177"/>
      <c r="L70" s="177"/>
      <c r="M70" s="187"/>
      <c r="N70" s="187"/>
      <c r="O70" s="177"/>
      <c r="P70" s="180"/>
      <c r="Q70" s="37" t="str">
        <f>IF('Teams &amp; HM'!A78="","",'Teams &amp; HM'!A78)</f>
        <v/>
      </c>
      <c r="R70" s="163" t="str">
        <f>IF('Teams &amp; HM'!B78="","",'Teams &amp; HM'!B78)</f>
        <v/>
      </c>
      <c r="S70" s="164"/>
      <c r="T70" s="38" t="str">
        <f>IF('Teams &amp; HM'!F78="","",'Teams &amp; HM'!F78)</f>
        <v/>
      </c>
      <c r="U70" s="39" t="str">
        <f>IF('Teams &amp; HM'!G78="","",'Teams &amp; HM'!G78)</f>
        <v/>
      </c>
      <c r="V70" s="198"/>
      <c r="W70" s="192"/>
      <c r="X70" s="192"/>
      <c r="Y70" s="192"/>
      <c r="Z70" s="204"/>
      <c r="AA70" s="192"/>
      <c r="AB70" s="192"/>
      <c r="AC70" s="219"/>
      <c r="AD70" s="201"/>
      <c r="AE70" s="222"/>
      <c r="AF70" s="225"/>
    </row>
    <row r="71" spans="1:32" ht="15" customHeight="1" x14ac:dyDescent="0.25">
      <c r="A71" s="195"/>
      <c r="B71" s="187"/>
      <c r="C71" s="177"/>
      <c r="D71" s="177"/>
      <c r="E71" s="187"/>
      <c r="F71" s="187"/>
      <c r="G71" s="177"/>
      <c r="H71" s="177"/>
      <c r="I71" s="187"/>
      <c r="J71" s="187"/>
      <c r="K71" s="177"/>
      <c r="L71" s="177"/>
      <c r="M71" s="187"/>
      <c r="N71" s="187"/>
      <c r="O71" s="177"/>
      <c r="P71" s="180"/>
      <c r="Q71" s="37" t="str">
        <f>IF('Teams &amp; HM'!A79="","",'Teams &amp; HM'!A79)</f>
        <v/>
      </c>
      <c r="R71" s="163" t="str">
        <f>IF('Teams &amp; HM'!B79="","",'Teams &amp; HM'!B79)</f>
        <v/>
      </c>
      <c r="S71" s="164"/>
      <c r="T71" s="38" t="str">
        <f>IF('Teams &amp; HM'!F79="","",'Teams &amp; HM'!F79)</f>
        <v/>
      </c>
      <c r="U71" s="39" t="str">
        <f>IF('Teams &amp; HM'!G79="","",'Teams &amp; HM'!G79)</f>
        <v/>
      </c>
      <c r="V71" s="198"/>
      <c r="W71" s="192"/>
      <c r="X71" s="192"/>
      <c r="Y71" s="192"/>
      <c r="Z71" s="204"/>
      <c r="AA71" s="192"/>
      <c r="AB71" s="192"/>
      <c r="AC71" s="219"/>
      <c r="AD71" s="201"/>
      <c r="AE71" s="222"/>
      <c r="AF71" s="225"/>
    </row>
    <row r="72" spans="1:32" ht="15" customHeight="1" x14ac:dyDescent="0.25">
      <c r="A72" s="195"/>
      <c r="B72" s="187"/>
      <c r="C72" s="177"/>
      <c r="D72" s="177"/>
      <c r="E72" s="187"/>
      <c r="F72" s="187"/>
      <c r="G72" s="177"/>
      <c r="H72" s="177"/>
      <c r="I72" s="187"/>
      <c r="J72" s="187"/>
      <c r="K72" s="177"/>
      <c r="L72" s="177"/>
      <c r="M72" s="187"/>
      <c r="N72" s="187"/>
      <c r="O72" s="177"/>
      <c r="P72" s="180"/>
      <c r="Q72" s="37" t="str">
        <f>IF('Teams &amp; HM'!A80="","",'Teams &amp; HM'!A80)</f>
        <v/>
      </c>
      <c r="R72" s="163" t="str">
        <f>IF('Teams &amp; HM'!B80="","",'Teams &amp; HM'!B80)</f>
        <v/>
      </c>
      <c r="S72" s="164"/>
      <c r="T72" s="38" t="str">
        <f>IF('Teams &amp; HM'!F80="","",'Teams &amp; HM'!F80)</f>
        <v/>
      </c>
      <c r="U72" s="39" t="str">
        <f>IF('Teams &amp; HM'!G80="","",'Teams &amp; HM'!G80)</f>
        <v/>
      </c>
      <c r="V72" s="198"/>
      <c r="W72" s="192"/>
      <c r="X72" s="192"/>
      <c r="Y72" s="192"/>
      <c r="Z72" s="204"/>
      <c r="AA72" s="192"/>
      <c r="AB72" s="192"/>
      <c r="AC72" s="219"/>
      <c r="AD72" s="201"/>
      <c r="AE72" s="222"/>
      <c r="AF72" s="225"/>
    </row>
    <row r="73" spans="1:32" ht="15.75" customHeight="1" thickBot="1" x14ac:dyDescent="0.3">
      <c r="A73" s="196"/>
      <c r="B73" s="190"/>
      <c r="C73" s="183"/>
      <c r="D73" s="183"/>
      <c r="E73" s="190"/>
      <c r="F73" s="190"/>
      <c r="G73" s="183"/>
      <c r="H73" s="183"/>
      <c r="I73" s="190"/>
      <c r="J73" s="190"/>
      <c r="K73" s="183"/>
      <c r="L73" s="183"/>
      <c r="M73" s="190"/>
      <c r="N73" s="190"/>
      <c r="O73" s="183"/>
      <c r="P73" s="185"/>
      <c r="Q73" s="40" t="str">
        <f>IF('Teams &amp; HM'!A81="","",'Teams &amp; HM'!A81)</f>
        <v/>
      </c>
      <c r="R73" s="165" t="str">
        <f>IF('Teams &amp; HM'!B81="","",'Teams &amp; HM'!B81)</f>
        <v/>
      </c>
      <c r="S73" s="166"/>
      <c r="T73" s="41" t="str">
        <f>IF('Teams &amp; HM'!F81="","",'Teams &amp; HM'!F81)</f>
        <v/>
      </c>
      <c r="U73" s="42" t="str">
        <f>IF('Teams &amp; HM'!G81="","",'Teams &amp; HM'!G81)</f>
        <v/>
      </c>
      <c r="V73" s="199"/>
      <c r="W73" s="193"/>
      <c r="X73" s="193"/>
      <c r="Y73" s="193"/>
      <c r="Z73" s="205"/>
      <c r="AA73" s="193"/>
      <c r="AB73" s="193"/>
      <c r="AC73" s="220"/>
      <c r="AD73" s="202"/>
      <c r="AE73" s="223"/>
      <c r="AF73" s="226"/>
    </row>
    <row r="74" spans="1:32" ht="15.75" thickBot="1" x14ac:dyDescent="0.3">
      <c r="A74" s="104"/>
      <c r="B74" s="86"/>
      <c r="C74" s="84"/>
      <c r="D74" s="84"/>
      <c r="E74" s="68"/>
      <c r="F74" s="68"/>
      <c r="G74" s="105"/>
      <c r="H74" s="105"/>
      <c r="I74" s="68"/>
      <c r="J74" s="68"/>
      <c r="K74" s="105"/>
      <c r="L74" s="105"/>
      <c r="M74" s="68"/>
      <c r="N74" s="68"/>
      <c r="O74" s="61"/>
      <c r="P74" s="61"/>
      <c r="Q74" s="76"/>
      <c r="R74" s="77"/>
      <c r="S74" s="77"/>
      <c r="T74" s="76"/>
      <c r="U74" s="76"/>
      <c r="V74" s="77"/>
      <c r="W74" s="77"/>
      <c r="X74" s="77"/>
      <c r="Z74" s="77"/>
      <c r="AA74" s="77"/>
      <c r="AB74" s="77"/>
      <c r="AC74" s="77"/>
      <c r="AD74" s="77"/>
      <c r="AE74" s="77"/>
      <c r="AF74" s="77"/>
    </row>
    <row r="75" spans="1:32" ht="15" customHeight="1" x14ac:dyDescent="0.25">
      <c r="A75" s="186" t="str">
        <f>IF(B75="","",RANK(B75,($B$3,$B$11,$B$19,$B$27,$B$35,$B$43,$B$51,$B$59,$B$67,$B$75),1))</f>
        <v/>
      </c>
      <c r="B75" s="186" t="str">
        <f>IF(AE75="","",IF(U75=Instructions!$G$10,'Team Scores'!AE75,""))</f>
        <v/>
      </c>
      <c r="C75" s="176" t="str">
        <f>IF(D75="","",RANK(D75,($D$3,$D$11,$D$19,$D$27,$D$35,$D$43,$D$51,$D$59,$D$67,$D$75),1))</f>
        <v/>
      </c>
      <c r="D75" s="176" t="str">
        <f>IF(AA75="","",IF(U75=Instructions!$G$10,'Team Scores'!AA75,""))</f>
        <v/>
      </c>
      <c r="E75" s="186" t="str">
        <f>IF(F75="","",RANK(F75,($F$3,$F$11,$F$19,$F$27,$F$35,$F$43,$F$51,$F$59,$F$67,$F$75),1))</f>
        <v/>
      </c>
      <c r="F75" s="186" t="str">
        <f>IF(AE75="","",IF(U75=Instructions!$G$11,'Team Scores'!AE75,""))</f>
        <v/>
      </c>
      <c r="G75" s="176" t="str">
        <f>IF(H75="","",RANK(H75,($H$3,$H$11,$H$19,$H$27,$H$35,$H$43,$H$51,$H$59,$H$67,$H$75),1))</f>
        <v/>
      </c>
      <c r="H75" s="176" t="str">
        <f>IF(AA75="","",IF(U75=Instructions!$G$11,'Team Scores'!AA75,""))</f>
        <v/>
      </c>
      <c r="I75" s="186" t="str">
        <f>IF(J75="","",RANK(J75,($J$3,$J$11,$J$19,$J$27,$J$35,$J$43,$J$51,$J$59,$J$67,$J$75),1))</f>
        <v/>
      </c>
      <c r="J75" s="186" t="str">
        <f>IF(AE75="","",IF(U75=Instructions!$G$12,'Team Scores'!AE75,""))</f>
        <v/>
      </c>
      <c r="K75" s="176" t="str">
        <f>IF(L75="","",RANK(L75,($L$3,$L$11,$L$19,$L$27,$L$35,$L$43,$L$51,$L$59,$L$67,$L$75),1))</f>
        <v/>
      </c>
      <c r="L75" s="176" t="str">
        <f>IF(AA75="","",IF(U75=Instructions!$G$12,'Team Scores'!AA75,""))</f>
        <v/>
      </c>
      <c r="M75" s="186" t="str">
        <f>IF(N75="","",RANK(N75,($N$3,$N$11,$N$19,$N$27,$N$35,$N$43,$N$51,$N$59,$N$67,$N$75),1))</f>
        <v/>
      </c>
      <c r="N75" s="186" t="str">
        <f>IF(AE75="","",IF(U75=Instructions!$G$13,'Team Scores'!AE75,""))</f>
        <v/>
      </c>
      <c r="O75" s="176" t="str">
        <f>IF(P75="","",RANK(P75,($P$3,$P$11,$P$19,$P$27,$P$35,$P$43,$P$51,$P$59,$P$67,$P$75),1))</f>
        <v/>
      </c>
      <c r="P75" s="179" t="str">
        <f>IF(AA75="","",IF(U75=Instructions!$G$13,'Team Scores'!AA75,""))</f>
        <v/>
      </c>
      <c r="Q75" s="43" t="str">
        <f>IF('Teams &amp; HM'!A83="","",'Teams &amp; HM'!A83)</f>
        <v/>
      </c>
      <c r="R75" s="170" t="str">
        <f>IF('Teams &amp; HM'!C83="","",'Teams &amp; HM'!C83)</f>
        <v/>
      </c>
      <c r="S75" s="171"/>
      <c r="T75" s="172"/>
      <c r="U75" s="44" t="str">
        <f>IF('Teams &amp; HM'!C84="","",'Teams &amp; HM'!C84)</f>
        <v/>
      </c>
      <c r="V75" s="197" t="str">
        <f>IF('Day 1'!P75="","",'Day 1'!P75)</f>
        <v/>
      </c>
      <c r="W75" s="191" t="str">
        <f>IF('Day 2'!P75="","",'Day 2'!P75)</f>
        <v/>
      </c>
      <c r="X75" s="191" t="str">
        <f>IF('Day 3'!P75="","",'Day 3'!P75)</f>
        <v/>
      </c>
      <c r="Y75" s="191" t="str">
        <f>IF('Teams &amp; HM'!B86="","",SUM('Teams &amp; HM'!I86:I90))</f>
        <v/>
      </c>
      <c r="Z75" s="203" t="str">
        <f>IF(V75="","",SUM(V75:Y81))</f>
        <v/>
      </c>
      <c r="AA75" s="191" t="str">
        <f>IF('Teams &amp; HM'!S86="","",'Teams &amp; HM'!S86)</f>
        <v/>
      </c>
      <c r="AB75" s="191" t="str">
        <f>IF(U75="","",IF(U75=Instructions!$G$10,Instructions!$H$10,IF('Team Scores'!U75=Instructions!$G$11,Instructions!$H$11,IF('Team Scores'!U75=Instructions!$G$12,Instructions!$H$12,IF('Team Scores'!U75=Instructions!$G$13,Instructions!$H$13,"")))))</f>
        <v/>
      </c>
      <c r="AC75" s="218" t="str">
        <f>IF('Teams &amp; HM'!S86="","",(AB75-(AB75*0.04)*(AA75)))</f>
        <v/>
      </c>
      <c r="AD75" s="200" t="str">
        <f>IF(AA75="","",RANK(AA75,($AA$3,$AA$11,$AA$19,$AA$27,$AA$35,$AA$43,$AA$51,$AA$59,$AA$67,$AA$75),1))</f>
        <v/>
      </c>
      <c r="AE75" s="221" t="str">
        <f>IF(Z75="","",IF(AC75&lt;0, (SUM(Z75+0)),(SUM(Z75+AC75))))</f>
        <v/>
      </c>
      <c r="AF75" s="224" t="str">
        <f>IF(AE75="","",RANK(AE75,($AE$3,$AE$11,$AE$19,$AE$27,$AE$35,$AE$43,$AE$51,$AE$59,$AE$67,$AE$75),1))</f>
        <v/>
      </c>
    </row>
    <row r="76" spans="1:32" ht="15" customHeight="1" x14ac:dyDescent="0.25">
      <c r="A76" s="187"/>
      <c r="B76" s="187"/>
      <c r="C76" s="177"/>
      <c r="D76" s="177"/>
      <c r="E76" s="187"/>
      <c r="F76" s="187"/>
      <c r="G76" s="177"/>
      <c r="H76" s="177"/>
      <c r="I76" s="187"/>
      <c r="J76" s="187"/>
      <c r="K76" s="177"/>
      <c r="L76" s="177"/>
      <c r="M76" s="187"/>
      <c r="N76" s="187"/>
      <c r="O76" s="177"/>
      <c r="P76" s="180"/>
      <c r="Q76" s="33" t="s">
        <v>71</v>
      </c>
      <c r="R76" s="34" t="s">
        <v>70</v>
      </c>
      <c r="S76" s="34"/>
      <c r="T76" s="35" t="s">
        <v>56</v>
      </c>
      <c r="U76" s="36" t="s">
        <v>72</v>
      </c>
      <c r="V76" s="198"/>
      <c r="W76" s="192"/>
      <c r="X76" s="192"/>
      <c r="Y76" s="192"/>
      <c r="Z76" s="204"/>
      <c r="AA76" s="192"/>
      <c r="AB76" s="192"/>
      <c r="AC76" s="219"/>
      <c r="AD76" s="201"/>
      <c r="AE76" s="222"/>
      <c r="AF76" s="225"/>
    </row>
    <row r="77" spans="1:32" ht="15" customHeight="1" x14ac:dyDescent="0.25">
      <c r="A77" s="187"/>
      <c r="B77" s="187"/>
      <c r="C77" s="177"/>
      <c r="D77" s="177"/>
      <c r="E77" s="187"/>
      <c r="F77" s="187"/>
      <c r="G77" s="177"/>
      <c r="H77" s="177"/>
      <c r="I77" s="187"/>
      <c r="J77" s="187"/>
      <c r="K77" s="177"/>
      <c r="L77" s="177"/>
      <c r="M77" s="187"/>
      <c r="N77" s="187"/>
      <c r="O77" s="177"/>
      <c r="P77" s="180"/>
      <c r="Q77" s="37" t="str">
        <f>IF('Teams &amp; HM'!A86="","",'Teams &amp; HM'!A86)</f>
        <v/>
      </c>
      <c r="R77" s="163" t="str">
        <f>IF('Teams &amp; HM'!B86="","",'Teams &amp; HM'!B86)</f>
        <v/>
      </c>
      <c r="S77" s="164"/>
      <c r="T77" s="38" t="str">
        <f>IF('Teams &amp; HM'!F86="","",'Teams &amp; HM'!F86)</f>
        <v/>
      </c>
      <c r="U77" s="39" t="str">
        <f>IF('Teams &amp; HM'!G86="","",'Teams &amp; HM'!G86)</f>
        <v/>
      </c>
      <c r="V77" s="198"/>
      <c r="W77" s="192"/>
      <c r="X77" s="192"/>
      <c r="Y77" s="192"/>
      <c r="Z77" s="204"/>
      <c r="AA77" s="192"/>
      <c r="AB77" s="192"/>
      <c r="AC77" s="219"/>
      <c r="AD77" s="201"/>
      <c r="AE77" s="222"/>
      <c r="AF77" s="225"/>
    </row>
    <row r="78" spans="1:32" ht="15" customHeight="1" x14ac:dyDescent="0.25">
      <c r="A78" s="187"/>
      <c r="B78" s="187"/>
      <c r="C78" s="177"/>
      <c r="D78" s="177"/>
      <c r="E78" s="187"/>
      <c r="F78" s="187"/>
      <c r="G78" s="177"/>
      <c r="H78" s="177"/>
      <c r="I78" s="187"/>
      <c r="J78" s="187"/>
      <c r="K78" s="177"/>
      <c r="L78" s="177"/>
      <c r="M78" s="187"/>
      <c r="N78" s="187"/>
      <c r="O78" s="177"/>
      <c r="P78" s="180"/>
      <c r="Q78" s="37" t="str">
        <f>IF('Teams &amp; HM'!A87="","",'Teams &amp; HM'!A87)</f>
        <v/>
      </c>
      <c r="R78" s="163" t="str">
        <f>IF('Teams &amp; HM'!B87="","",'Teams &amp; HM'!B87)</f>
        <v/>
      </c>
      <c r="S78" s="164"/>
      <c r="T78" s="38" t="str">
        <f>IF('Teams &amp; HM'!F87="","",'Teams &amp; HM'!F87)</f>
        <v/>
      </c>
      <c r="U78" s="39" t="str">
        <f>IF('Teams &amp; HM'!G87="","",'Teams &amp; HM'!G87)</f>
        <v/>
      </c>
      <c r="V78" s="198"/>
      <c r="W78" s="192"/>
      <c r="X78" s="192"/>
      <c r="Y78" s="192"/>
      <c r="Z78" s="204"/>
      <c r="AA78" s="192"/>
      <c r="AB78" s="192"/>
      <c r="AC78" s="219"/>
      <c r="AD78" s="201"/>
      <c r="AE78" s="222"/>
      <c r="AF78" s="225"/>
    </row>
    <row r="79" spans="1:32" ht="15" customHeight="1" x14ac:dyDescent="0.25">
      <c r="A79" s="187"/>
      <c r="B79" s="187"/>
      <c r="C79" s="177"/>
      <c r="D79" s="177"/>
      <c r="E79" s="187"/>
      <c r="F79" s="187"/>
      <c r="G79" s="177"/>
      <c r="H79" s="177"/>
      <c r="I79" s="187"/>
      <c r="J79" s="187"/>
      <c r="K79" s="177"/>
      <c r="L79" s="177"/>
      <c r="M79" s="187"/>
      <c r="N79" s="187"/>
      <c r="O79" s="177"/>
      <c r="P79" s="180"/>
      <c r="Q79" s="37" t="str">
        <f>IF('Teams &amp; HM'!A88="","",'Teams &amp; HM'!A88)</f>
        <v/>
      </c>
      <c r="R79" s="163" t="str">
        <f>IF('Teams &amp; HM'!B88="","",'Teams &amp; HM'!B88)</f>
        <v/>
      </c>
      <c r="S79" s="164"/>
      <c r="T79" s="38" t="str">
        <f>IF('Teams &amp; HM'!F88="","",'Teams &amp; HM'!F88)</f>
        <v/>
      </c>
      <c r="U79" s="39" t="str">
        <f>IF('Teams &amp; HM'!G88="","",'Teams &amp; HM'!G88)</f>
        <v/>
      </c>
      <c r="V79" s="198"/>
      <c r="W79" s="192"/>
      <c r="X79" s="192"/>
      <c r="Y79" s="192"/>
      <c r="Z79" s="204"/>
      <c r="AA79" s="192"/>
      <c r="AB79" s="192"/>
      <c r="AC79" s="219"/>
      <c r="AD79" s="201"/>
      <c r="AE79" s="222"/>
      <c r="AF79" s="225"/>
    </row>
    <row r="80" spans="1:32" ht="15" customHeight="1" x14ac:dyDescent="0.25">
      <c r="A80" s="187"/>
      <c r="B80" s="187"/>
      <c r="C80" s="177"/>
      <c r="D80" s="177"/>
      <c r="E80" s="187"/>
      <c r="F80" s="187"/>
      <c r="G80" s="177"/>
      <c r="H80" s="177"/>
      <c r="I80" s="187"/>
      <c r="J80" s="187"/>
      <c r="K80" s="177"/>
      <c r="L80" s="177"/>
      <c r="M80" s="187"/>
      <c r="N80" s="187"/>
      <c r="O80" s="177"/>
      <c r="P80" s="180"/>
      <c r="Q80" s="37" t="str">
        <f>IF('Teams &amp; HM'!A89="","",'Teams &amp; HM'!A89)</f>
        <v/>
      </c>
      <c r="R80" s="163" t="str">
        <f>IF('Teams &amp; HM'!B89="","",'Teams &amp; HM'!B89)</f>
        <v/>
      </c>
      <c r="S80" s="164"/>
      <c r="T80" s="38" t="str">
        <f>IF('Teams &amp; HM'!F89="","",'Teams &amp; HM'!F89)</f>
        <v/>
      </c>
      <c r="U80" s="39" t="str">
        <f>IF('Teams &amp; HM'!G89="","",'Teams &amp; HM'!G89)</f>
        <v/>
      </c>
      <c r="V80" s="198"/>
      <c r="W80" s="192"/>
      <c r="X80" s="192"/>
      <c r="Y80" s="192"/>
      <c r="Z80" s="204"/>
      <c r="AA80" s="192"/>
      <c r="AB80" s="192"/>
      <c r="AC80" s="219"/>
      <c r="AD80" s="201"/>
      <c r="AE80" s="222"/>
      <c r="AF80" s="225"/>
    </row>
    <row r="81" spans="1:32" ht="15.75" customHeight="1" thickBot="1" x14ac:dyDescent="0.3">
      <c r="A81" s="188"/>
      <c r="B81" s="188"/>
      <c r="C81" s="178"/>
      <c r="D81" s="178"/>
      <c r="E81" s="188"/>
      <c r="F81" s="188"/>
      <c r="G81" s="178"/>
      <c r="H81" s="178"/>
      <c r="I81" s="188"/>
      <c r="J81" s="188"/>
      <c r="K81" s="178"/>
      <c r="L81" s="178"/>
      <c r="M81" s="188"/>
      <c r="N81" s="188"/>
      <c r="O81" s="178"/>
      <c r="P81" s="181"/>
      <c r="Q81" s="40" t="str">
        <f>IF('Teams &amp; HM'!A90="","",'Teams &amp; HM'!A90)</f>
        <v/>
      </c>
      <c r="R81" s="165" t="str">
        <f>IF('Teams &amp; HM'!B90="","",'Teams &amp; HM'!B90)</f>
        <v/>
      </c>
      <c r="S81" s="166"/>
      <c r="T81" s="41" t="str">
        <f>IF('Teams &amp; HM'!F90="","",'Teams &amp; HM'!F90)</f>
        <v/>
      </c>
      <c r="U81" s="42" t="str">
        <f>IF('Teams &amp; HM'!G90="","",'Teams &amp; HM'!G90)</f>
        <v/>
      </c>
      <c r="V81" s="199"/>
      <c r="W81" s="193"/>
      <c r="X81" s="193"/>
      <c r="Y81" s="193"/>
      <c r="Z81" s="205"/>
      <c r="AA81" s="193"/>
      <c r="AB81" s="193"/>
      <c r="AC81" s="220"/>
      <c r="AD81" s="202"/>
      <c r="AE81" s="223"/>
      <c r="AF81" s="226"/>
    </row>
  </sheetData>
  <sheetProtection algorithmName="SHA-512" hashValue="fbtThptArfoXY5BUKCmoSzaOjgvw/VRHmt+f51vFGXntNT+q5gzCiB9kJ174mT6zCd0j5uk6J5HRMCq8AY8Zjw==" saltValue="Vzu6HXI/eDBObuYZ8KVmxg==" spinCount="100000" sheet="1" objects="1" scenarios="1"/>
  <mergeCells count="333">
    <mergeCell ref="R5:S5"/>
    <mergeCell ref="R6:S6"/>
    <mergeCell ref="R7:S7"/>
    <mergeCell ref="R8:S8"/>
    <mergeCell ref="AA3:AA9"/>
    <mergeCell ref="AB3:AB9"/>
    <mergeCell ref="R2:T2"/>
    <mergeCell ref="R19:T19"/>
    <mergeCell ref="V19:V25"/>
    <mergeCell ref="Z3:Z9"/>
    <mergeCell ref="X3:X9"/>
    <mergeCell ref="R16:S16"/>
    <mergeCell ref="Z11:Z17"/>
    <mergeCell ref="R17:S17"/>
    <mergeCell ref="Z19:Z25"/>
    <mergeCell ref="R22:S22"/>
    <mergeCell ref="R23:S23"/>
    <mergeCell ref="R24:S24"/>
    <mergeCell ref="P11:P17"/>
    <mergeCell ref="R13:S13"/>
    <mergeCell ref="R14:S14"/>
    <mergeCell ref="R15:S15"/>
    <mergeCell ref="R11:T11"/>
    <mergeCell ref="V11:V17"/>
    <mergeCell ref="W11:W17"/>
    <mergeCell ref="X11:X17"/>
    <mergeCell ref="R21:S21"/>
    <mergeCell ref="R56:S56"/>
    <mergeCell ref="Z27:Z33"/>
    <mergeCell ref="AA27:AA33"/>
    <mergeCell ref="AB27:AB33"/>
    <mergeCell ref="R32:S32"/>
    <mergeCell ref="O19:O25"/>
    <mergeCell ref="P19:P25"/>
    <mergeCell ref="AA19:AA25"/>
    <mergeCell ref="AB19:AB25"/>
    <mergeCell ref="O51:O57"/>
    <mergeCell ref="P51:P57"/>
    <mergeCell ref="AA51:AA57"/>
    <mergeCell ref="AB51:AB57"/>
    <mergeCell ref="V51:V57"/>
    <mergeCell ref="AB43:AB49"/>
    <mergeCell ref="X35:X41"/>
    <mergeCell ref="R41:S41"/>
    <mergeCell ref="AC51:AC57"/>
    <mergeCell ref="R48:S48"/>
    <mergeCell ref="R49:S49"/>
    <mergeCell ref="Z51:Z57"/>
    <mergeCell ref="AE43:AE49"/>
    <mergeCell ref="P43:P49"/>
    <mergeCell ref="R45:S45"/>
    <mergeCell ref="R46:S46"/>
    <mergeCell ref="R47:S47"/>
    <mergeCell ref="AE51:AE57"/>
    <mergeCell ref="W51:W57"/>
    <mergeCell ref="X51:X57"/>
    <mergeCell ref="R57:S57"/>
    <mergeCell ref="R51:T51"/>
    <mergeCell ref="R43:T43"/>
    <mergeCell ref="V43:V49"/>
    <mergeCell ref="W43:W49"/>
    <mergeCell ref="X43:X49"/>
    <mergeCell ref="Z43:Z49"/>
    <mergeCell ref="AA43:AA49"/>
    <mergeCell ref="R53:S53"/>
    <mergeCell ref="R54:S54"/>
    <mergeCell ref="AC43:AC49"/>
    <mergeCell ref="R55:S55"/>
    <mergeCell ref="AE75:AE81"/>
    <mergeCell ref="AF75:AF81"/>
    <mergeCell ref="P75:P81"/>
    <mergeCell ref="R77:S77"/>
    <mergeCell ref="R78:S78"/>
    <mergeCell ref="R79:S79"/>
    <mergeCell ref="R69:S69"/>
    <mergeCell ref="R70:S70"/>
    <mergeCell ref="R71:S71"/>
    <mergeCell ref="R72:S72"/>
    <mergeCell ref="AC67:AC73"/>
    <mergeCell ref="AE67:AE73"/>
    <mergeCell ref="AF67:AF73"/>
    <mergeCell ref="AA75:AA81"/>
    <mergeCell ref="AB75:AB81"/>
    <mergeCell ref="AC75:AC81"/>
    <mergeCell ref="R80:S80"/>
    <mergeCell ref="Y75:Y81"/>
    <mergeCell ref="Z75:Z81"/>
    <mergeCell ref="AF27:AF33"/>
    <mergeCell ref="X27:X33"/>
    <mergeCell ref="R33:S33"/>
    <mergeCell ref="R35:T35"/>
    <mergeCell ref="V35:V41"/>
    <mergeCell ref="W35:W41"/>
    <mergeCell ref="Z35:Z41"/>
    <mergeCell ref="AA35:AA41"/>
    <mergeCell ref="AB35:AB41"/>
    <mergeCell ref="R27:T27"/>
    <mergeCell ref="V27:V33"/>
    <mergeCell ref="W27:W33"/>
    <mergeCell ref="AC27:AC33"/>
    <mergeCell ref="AE27:AE33"/>
    <mergeCell ref="R29:S29"/>
    <mergeCell ref="R30:S30"/>
    <mergeCell ref="R31:S31"/>
    <mergeCell ref="R39:S39"/>
    <mergeCell ref="R40:S40"/>
    <mergeCell ref="AC35:AC41"/>
    <mergeCell ref="AE35:AE41"/>
    <mergeCell ref="R37:S37"/>
    <mergeCell ref="R38:S38"/>
    <mergeCell ref="AF35:AF41"/>
    <mergeCell ref="AF59:AF65"/>
    <mergeCell ref="X59:X65"/>
    <mergeCell ref="R65:S65"/>
    <mergeCell ref="R67:T67"/>
    <mergeCell ref="V67:V73"/>
    <mergeCell ref="W67:W73"/>
    <mergeCell ref="Z67:Z73"/>
    <mergeCell ref="AA67:AA73"/>
    <mergeCell ref="AB67:AB73"/>
    <mergeCell ref="R59:T59"/>
    <mergeCell ref="V59:V65"/>
    <mergeCell ref="W59:W65"/>
    <mergeCell ref="Z59:Z65"/>
    <mergeCell ref="AA59:AA65"/>
    <mergeCell ref="R63:S63"/>
    <mergeCell ref="R64:S64"/>
    <mergeCell ref="AB59:AB65"/>
    <mergeCell ref="AC59:AC65"/>
    <mergeCell ref="AE59:AE65"/>
    <mergeCell ref="R61:S61"/>
    <mergeCell ref="R62:S62"/>
    <mergeCell ref="AF51:AF57"/>
    <mergeCell ref="AF43:AF49"/>
    <mergeCell ref="B3:B9"/>
    <mergeCell ref="N3:N9"/>
    <mergeCell ref="B11:B17"/>
    <mergeCell ref="B19:B25"/>
    <mergeCell ref="B27:B33"/>
    <mergeCell ref="AD75:AD81"/>
    <mergeCell ref="AD3:AD9"/>
    <mergeCell ref="AD11:AD17"/>
    <mergeCell ref="AD19:AD25"/>
    <mergeCell ref="AD27:AD33"/>
    <mergeCell ref="AD35:AD41"/>
    <mergeCell ref="AD43:AD49"/>
    <mergeCell ref="AD51:AD57"/>
    <mergeCell ref="AD59:AD65"/>
    <mergeCell ref="AD67:AD73"/>
    <mergeCell ref="R81:S81"/>
    <mergeCell ref="X67:X73"/>
    <mergeCell ref="R73:S73"/>
    <mergeCell ref="R75:T75"/>
    <mergeCell ref="V75:V81"/>
    <mergeCell ref="W75:W81"/>
    <mergeCell ref="X75:X81"/>
    <mergeCell ref="A3:A9"/>
    <mergeCell ref="E3:E9"/>
    <mergeCell ref="F3:F9"/>
    <mergeCell ref="I3:I9"/>
    <mergeCell ref="J3:J9"/>
    <mergeCell ref="M3:M9"/>
    <mergeCell ref="AF3:AF9"/>
    <mergeCell ref="AF11:AF17"/>
    <mergeCell ref="AF19:AF25"/>
    <mergeCell ref="AE19:AE25"/>
    <mergeCell ref="W19:W25"/>
    <mergeCell ref="X19:X25"/>
    <mergeCell ref="R25:S25"/>
    <mergeCell ref="AA11:AA17"/>
    <mergeCell ref="AB11:AB17"/>
    <mergeCell ref="AC11:AC17"/>
    <mergeCell ref="AE11:AE17"/>
    <mergeCell ref="AC3:AC9"/>
    <mergeCell ref="AE3:AE9"/>
    <mergeCell ref="R9:S9"/>
    <mergeCell ref="R3:T3"/>
    <mergeCell ref="V3:V9"/>
    <mergeCell ref="W3:W9"/>
    <mergeCell ref="AC19:AC25"/>
    <mergeCell ref="A59:A65"/>
    <mergeCell ref="A67:A73"/>
    <mergeCell ref="A75:A81"/>
    <mergeCell ref="E11:E17"/>
    <mergeCell ref="E19:E25"/>
    <mergeCell ref="E27:E33"/>
    <mergeCell ref="E35:E41"/>
    <mergeCell ref="E43:E49"/>
    <mergeCell ref="E51:E57"/>
    <mergeCell ref="E59:E65"/>
    <mergeCell ref="A11:A17"/>
    <mergeCell ref="A19:A25"/>
    <mergeCell ref="A27:A33"/>
    <mergeCell ref="A35:A41"/>
    <mergeCell ref="A43:A49"/>
    <mergeCell ref="A51:A57"/>
    <mergeCell ref="B35:B41"/>
    <mergeCell ref="B43:B49"/>
    <mergeCell ref="B51:B57"/>
    <mergeCell ref="B59:B65"/>
    <mergeCell ref="B67:B73"/>
    <mergeCell ref="B75:B81"/>
    <mergeCell ref="C59:C65"/>
    <mergeCell ref="C67:C73"/>
    <mergeCell ref="M51:M57"/>
    <mergeCell ref="M59:M65"/>
    <mergeCell ref="M67:M73"/>
    <mergeCell ref="J59:J65"/>
    <mergeCell ref="J67:J73"/>
    <mergeCell ref="J75:J81"/>
    <mergeCell ref="N11:N17"/>
    <mergeCell ref="N19:N25"/>
    <mergeCell ref="N27:N33"/>
    <mergeCell ref="N35:N41"/>
    <mergeCell ref="N43:N49"/>
    <mergeCell ref="N51:N57"/>
    <mergeCell ref="N59:N65"/>
    <mergeCell ref="J11:J17"/>
    <mergeCell ref="J19:J25"/>
    <mergeCell ref="J27:J33"/>
    <mergeCell ref="J35:J41"/>
    <mergeCell ref="J43:J49"/>
    <mergeCell ref="J51:J57"/>
    <mergeCell ref="K67:K73"/>
    <mergeCell ref="L67:L73"/>
    <mergeCell ref="K35:K41"/>
    <mergeCell ref="L35:L41"/>
    <mergeCell ref="M43:M49"/>
    <mergeCell ref="C3:C9"/>
    <mergeCell ref="D3:D9"/>
    <mergeCell ref="C11:C17"/>
    <mergeCell ref="C19:C25"/>
    <mergeCell ref="C27:C33"/>
    <mergeCell ref="C35:C41"/>
    <mergeCell ref="C43:C49"/>
    <mergeCell ref="M75:M81"/>
    <mergeCell ref="Y3:Y9"/>
    <mergeCell ref="Y11:Y17"/>
    <mergeCell ref="Y19:Y25"/>
    <mergeCell ref="Y27:Y33"/>
    <mergeCell ref="Y35:Y41"/>
    <mergeCell ref="Y43:Y49"/>
    <mergeCell ref="Y51:Y57"/>
    <mergeCell ref="Y59:Y65"/>
    <mergeCell ref="Y67:Y73"/>
    <mergeCell ref="N67:N73"/>
    <mergeCell ref="N75:N81"/>
    <mergeCell ref="M11:M17"/>
    <mergeCell ref="M19:M25"/>
    <mergeCell ref="M27:M33"/>
    <mergeCell ref="M35:M41"/>
    <mergeCell ref="C51:C57"/>
    <mergeCell ref="C75:C81"/>
    <mergeCell ref="D11:D17"/>
    <mergeCell ref="D19:D25"/>
    <mergeCell ref="D27:D33"/>
    <mergeCell ref="D35:D41"/>
    <mergeCell ref="D43:D49"/>
    <mergeCell ref="D51:D57"/>
    <mergeCell ref="D59:D65"/>
    <mergeCell ref="D67:D73"/>
    <mergeCell ref="D75:D81"/>
    <mergeCell ref="H19:H25"/>
    <mergeCell ref="F75:F81"/>
    <mergeCell ref="E67:E73"/>
    <mergeCell ref="E75:E81"/>
    <mergeCell ref="F11:F17"/>
    <mergeCell ref="F19:F25"/>
    <mergeCell ref="F27:F33"/>
    <mergeCell ref="F35:F41"/>
    <mergeCell ref="F43:F49"/>
    <mergeCell ref="F51:F57"/>
    <mergeCell ref="F59:F65"/>
    <mergeCell ref="F67:F73"/>
    <mergeCell ref="G51:G57"/>
    <mergeCell ref="H51:H57"/>
    <mergeCell ref="G59:G65"/>
    <mergeCell ref="H59:H65"/>
    <mergeCell ref="G67:G73"/>
    <mergeCell ref="H67:H73"/>
    <mergeCell ref="G27:G33"/>
    <mergeCell ref="H27:H33"/>
    <mergeCell ref="G35:G41"/>
    <mergeCell ref="H35:H41"/>
    <mergeCell ref="G43:G49"/>
    <mergeCell ref="Q1:AF1"/>
    <mergeCell ref="O59:O65"/>
    <mergeCell ref="P59:P65"/>
    <mergeCell ref="O67:O73"/>
    <mergeCell ref="P67:P73"/>
    <mergeCell ref="H43:H49"/>
    <mergeCell ref="H75:H81"/>
    <mergeCell ref="K3:K9"/>
    <mergeCell ref="L3:L9"/>
    <mergeCell ref="K11:K17"/>
    <mergeCell ref="L11:L17"/>
    <mergeCell ref="K19:K25"/>
    <mergeCell ref="L19:L25"/>
    <mergeCell ref="K27:K33"/>
    <mergeCell ref="L27:L33"/>
    <mergeCell ref="I11:I17"/>
    <mergeCell ref="I19:I25"/>
    <mergeCell ref="I27:I33"/>
    <mergeCell ref="I35:I41"/>
    <mergeCell ref="I43:I49"/>
    <mergeCell ref="I51:I57"/>
    <mergeCell ref="I59:I65"/>
    <mergeCell ref="I67:I73"/>
    <mergeCell ref="I75:I81"/>
    <mergeCell ref="O75:O81"/>
    <mergeCell ref="A1:P1"/>
    <mergeCell ref="K75:K81"/>
    <mergeCell ref="L75:L81"/>
    <mergeCell ref="O3:O9"/>
    <mergeCell ref="P3:P9"/>
    <mergeCell ref="O11:O17"/>
    <mergeCell ref="O27:O33"/>
    <mergeCell ref="P27:P33"/>
    <mergeCell ref="O35:O41"/>
    <mergeCell ref="P35:P41"/>
    <mergeCell ref="O43:O49"/>
    <mergeCell ref="K43:K49"/>
    <mergeCell ref="L43:L49"/>
    <mergeCell ref="K51:K57"/>
    <mergeCell ref="L51:L57"/>
    <mergeCell ref="K59:K65"/>
    <mergeCell ref="L59:L65"/>
    <mergeCell ref="G75:G81"/>
    <mergeCell ref="G3:G9"/>
    <mergeCell ref="H3:H9"/>
    <mergeCell ref="G11:G17"/>
    <mergeCell ref="H11:H17"/>
    <mergeCell ref="G19:G25"/>
  </mergeCells>
  <pageMargins left="0.25" right="0.25" top="0.75" bottom="0.5" header="0.3" footer="0.3"/>
  <pageSetup scale="84" fitToHeight="0" orientation="landscape" horizontalDpi="1200" verticalDpi="1200" r:id="rId1"/>
  <headerFooter>
    <oddHeader>&amp;C&amp;"-,Bold"&amp;14Team Scores&amp;R&amp;D &amp;T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26"/>
  <sheetViews>
    <sheetView tabSelected="1" zoomScale="90" zoomScaleNormal="90" workbookViewId="0">
      <selection activeCell="D5" sqref="D5"/>
    </sheetView>
  </sheetViews>
  <sheetFormatPr defaultRowHeight="15" x14ac:dyDescent="0.25"/>
  <cols>
    <col min="1" max="1" width="3.28515625" style="1" customWidth="1"/>
    <col min="2" max="2" width="5.85546875" style="1" bestFit="1" customWidth="1"/>
    <col min="3" max="3" width="23.42578125" style="1" customWidth="1"/>
    <col min="4" max="4" width="10" style="1" bestFit="1" customWidth="1"/>
    <col min="5" max="5" width="9" style="2" customWidth="1"/>
    <col min="6" max="6" width="6.5703125" style="2" bestFit="1" customWidth="1"/>
    <col min="7" max="7" width="7.28515625" style="2" bestFit="1" customWidth="1"/>
    <col min="8" max="8" width="3.42578125" style="1" customWidth="1"/>
    <col min="9" max="9" width="7" style="1" customWidth="1"/>
    <col min="10" max="10" width="20.42578125" style="1" customWidth="1"/>
    <col min="11" max="11" width="10" style="1" bestFit="1" customWidth="1"/>
    <col min="12" max="12" width="9.140625" style="2" customWidth="1"/>
    <col min="13" max="13" width="6.5703125" style="2" bestFit="1" customWidth="1"/>
    <col min="14" max="14" width="7.28515625" style="2" bestFit="1" customWidth="1"/>
    <col min="15" max="16384" width="9.140625" style="1"/>
  </cols>
  <sheetData>
    <row r="1" spans="2:14" ht="15.75" thickBot="1" x14ac:dyDescent="0.3"/>
    <row r="2" spans="2:14" ht="19.5" thickBot="1" x14ac:dyDescent="0.35">
      <c r="B2" s="209" t="str">
        <f>IF(Instructions!G10="","",Instructions!G10)</f>
        <v>Walk Trot</v>
      </c>
      <c r="C2" s="210"/>
      <c r="D2" s="210"/>
      <c r="E2" s="210"/>
      <c r="F2" s="210"/>
      <c r="G2" s="211"/>
      <c r="I2" s="209" t="str">
        <f>IF(Instructions!G11="","",Instructions!G11)</f>
        <v>Novice</v>
      </c>
      <c r="J2" s="210"/>
      <c r="K2" s="210"/>
      <c r="L2" s="210"/>
      <c r="M2" s="210"/>
      <c r="N2" s="211"/>
    </row>
    <row r="3" spans="2:14" ht="30.75" thickBot="1" x14ac:dyDescent="0.3">
      <c r="B3" s="50" t="s">
        <v>84</v>
      </c>
      <c r="C3" s="51" t="s">
        <v>85</v>
      </c>
      <c r="D3" s="62" t="s">
        <v>25</v>
      </c>
      <c r="E3" s="62" t="s">
        <v>94</v>
      </c>
      <c r="F3" s="51" t="s">
        <v>102</v>
      </c>
      <c r="G3" s="52" t="s">
        <v>103</v>
      </c>
      <c r="I3" s="50" t="s">
        <v>84</v>
      </c>
      <c r="J3" s="51" t="s">
        <v>85</v>
      </c>
      <c r="K3" s="62" t="s">
        <v>25</v>
      </c>
      <c r="L3" s="62" t="s">
        <v>94</v>
      </c>
      <c r="M3" s="51" t="s">
        <v>102</v>
      </c>
      <c r="N3" s="52" t="s">
        <v>103</v>
      </c>
    </row>
    <row r="4" spans="2:14" x14ac:dyDescent="0.25">
      <c r="B4" s="99" t="str">
        <f>IF(ISNA(VLOOKUP(1,'Team Scores'!$A$3:$AF$82,17,FALSE))=TRUE,"",IF(VLOOKUP(1,'Team Scores'!$A$3:$AF$82,17,FALSE)="","",(VLOOKUP(1,'Team Scores'!$A$3:$AF$82,17,FALSE))))</f>
        <v/>
      </c>
      <c r="C4" s="54" t="str">
        <f>IF(ISNA(VLOOKUP(1,'Team Scores'!$A$3:$AF$82,18,FALSE))=TRUE,"",IF(VLOOKUP(1,'Team Scores'!$A$3:$AF$82,18,FALSE)="","",(VLOOKUP(1,'Team Scores'!$A$3:$AF$82,18,FALSE))))</f>
        <v/>
      </c>
      <c r="D4" s="55" t="str">
        <f>IF(ISNA(VLOOKUP(1,'Team Scores'!$A$3:$AF$82,4,FALSE))=TRUE,"",IF(VLOOKUP(1,'Team Scores'!$A$3:$AF$82,4,FALSE)="","",(VLOOKUP(1,'Team Scores'!$A$3:$AF$82,4,FALSE))))</f>
        <v/>
      </c>
      <c r="E4" s="55" t="str">
        <f>IF(ISNA(VLOOKUP(1,'Team Scores'!$A$3:$AF$82,3,FALSE))=TRUE,"",IF(VLOOKUP(1,'Team Scores'!$A$3:$AF$82,3,FALSE)="","",(VLOOKUP(1,'Team Scores'!$A$3:$AF$82,3,FALSE))))</f>
        <v/>
      </c>
      <c r="F4" s="55" t="str">
        <f>IF(ISNA(VLOOKUP(1,'Team Scores'!$A$3:$AF$82,2,FALSE))=TRUE,"",IF(VLOOKUP(1,'Team Scores'!$A$3:$AF$82,2,FALSE)="","",(VLOOKUP(1,'Team Scores'!$A$3:$AF$82,2,FALSE))))</f>
        <v/>
      </c>
      <c r="G4" s="100" t="str">
        <f>IF(ISNA(VLOOKUP(1,'Team Scores'!$A$3:$AF$82,1,FALSE))=TRUE,"",IF(VLOOKUP(1,'Team Scores'!$A$3:$AF$82,1,FALSE)="","",(VLOOKUP(1,'Team Scores'!$A$3:$AF$82,1,FALSE))))</f>
        <v/>
      </c>
      <c r="I4" s="93" t="str">
        <f>IF(ISNA(VLOOKUP(1,'Team Scores'!$E$3:$AF$82,13,FALSE))=TRUE,"",IF(VLOOKUP(1,'Team Scores'!$E$3:$AF$82,13,FALSE)="","",(VLOOKUP(1,'Team Scores'!$E$3:$AF$82,13,FALSE))))</f>
        <v/>
      </c>
      <c r="J4" s="53" t="str">
        <f>IF(ISNA(VLOOKUP(1,'Team Scores'!$E$3:$AF$142,14,FALSE))=TRUE,"",IF(VLOOKUP(1,'Team Scores'!$E$3:$AF$142,14,FALSE)="","",(VLOOKUP(1,'Team Scores'!$E$3:$AF$142,14,FALSE))))</f>
        <v/>
      </c>
      <c r="K4" s="55" t="str">
        <f>IF(ISNA(VLOOKUP(1,'Team Scores'!$E$3:$AF$82,4,FALSE))=TRUE,"",IF(VLOOKUP(1,'Team Scores'!$E$3:$AF$82,4,FALSE)="","",(VLOOKUP(1,'Team Scores'!$E$3:$AF$82,4,FALSE))))</f>
        <v/>
      </c>
      <c r="L4" s="55" t="str">
        <f>IF(ISNA(VLOOKUP(1,'Team Scores'!$E$3:$AF$82,3,FALSE))=TRUE,"",IF(VLOOKUP(1,'Team Scores'!$E$3:$AF$82,3,FALSE)="","",(VLOOKUP(1,'Team Scores'!$E$3:$AF$82,3,FALSE))))</f>
        <v/>
      </c>
      <c r="M4" s="56" t="str">
        <f>IF(ISNA(VLOOKUP(1,'Team Scores'!$E$3:$AF$82,2,FALSE))=TRUE,"",IF(VLOOKUP(1,'Team Scores'!$E$3:$AF$82,2,FALSE)="","",(VLOOKUP(1,'Team Scores'!$E$3:$AF$82,2,FALSE))))</f>
        <v/>
      </c>
      <c r="N4" s="94" t="str">
        <f>IF(ISNA(VLOOKUP(1,'Team Scores'!$E$3:$AF$82,1,FALSE))=TRUE,"",IF(VLOOKUP(1,'Team Scores'!$E$3:$AF$82,1,FALSE)="","",(VLOOKUP(1,'Team Scores'!$E$3:$AF$82,1,FALSE))))</f>
        <v/>
      </c>
    </row>
    <row r="5" spans="2:14" x14ac:dyDescent="0.25">
      <c r="B5" s="93" t="str">
        <f>IF(ISNA(VLOOKUP(2,'Team Scores'!$A$3:$AF$82,17,FALSE))=TRUE,"",IF(VLOOKUP(2,'Team Scores'!$A$3:$AF$82,17,FALSE)="","",(VLOOKUP(2,'Team Scores'!$A$3:$AF$82,17,FALSE))))</f>
        <v/>
      </c>
      <c r="C5" s="53" t="str">
        <f>IF(ISNA(VLOOKUP(2,'Team Scores'!$A$3:$AF$82,18,FALSE))=TRUE,"",IF(VLOOKUP(2,'Team Scores'!$A$3:$AF$82,18,FALSE)="","",(VLOOKUP(2,'Team Scores'!$A$3:$AF$82,18,FALSE))))</f>
        <v/>
      </c>
      <c r="D5" s="56" t="str">
        <f>IF(ISNA(VLOOKUP(2,'Team Scores'!$A$3:$AF$82,4,FALSE))=TRUE,"",IF(VLOOKUP(2,'Team Scores'!$A$3:$AF$82,4,FALSE)="","",(VLOOKUP(2,'Team Scores'!$A$3:$AF$82,4,FALSE))))</f>
        <v/>
      </c>
      <c r="E5" s="56" t="str">
        <f>IF(ISNA(VLOOKUP(2,'Team Scores'!$A$3:$AF$82,3,FALSE))=TRUE,"",IF(VLOOKUP(2,'Team Scores'!$A$3:$AF$82,3,FALSE)="","",(VLOOKUP(2,'Team Scores'!$A$3:$AF$82,3,FALSE))))</f>
        <v/>
      </c>
      <c r="F5" s="56" t="str">
        <f>IF(ISNA(VLOOKUP(2,'Team Scores'!$A$3:$AF$82,2,FALSE))=TRUE,"",IF(VLOOKUP(2,'Team Scores'!$A$3:$AF$82,2,FALSE)="","",(VLOOKUP(2,'Team Scores'!$A$3:$AF$82,2,FALSE))))</f>
        <v/>
      </c>
      <c r="G5" s="94" t="str">
        <f>IF(ISNA(VLOOKUP(2,'Team Scores'!$A$3:$AF$82,1,FALSE))=TRUE,"",IF(VLOOKUP(2,'Team Scores'!$A$3:$AF$82,1,FALSE)="","",(VLOOKUP(2,'Team Scores'!$A$3:$AF$82,1,FALSE))))</f>
        <v/>
      </c>
      <c r="I5" s="93" t="str">
        <f>IF(ISNA(VLOOKUP(2,'Team Scores'!$E$3:$AF$82,13,FALSE))=TRUE,"",IF(VLOOKUP(2,'Team Scores'!$E$3:$AF$82,13,FALSE)="","",(VLOOKUP(2,'Team Scores'!$E$3:$AF$82,13,FALSE))))</f>
        <v/>
      </c>
      <c r="J5" s="53" t="str">
        <f>IF(ISNA(VLOOKUP(2,'Team Scores'!$E$3:$AF$142,14,FALSE))=TRUE,"",IF(VLOOKUP(2,'Team Scores'!$E$3:$AF$142,14,FALSE)="","",(VLOOKUP(2,'Team Scores'!$E$3:$AF$142,14,FALSE))))</f>
        <v/>
      </c>
      <c r="K5" s="56" t="str">
        <f>IF(ISNA(VLOOKUP(2,'Team Scores'!$E$3:$AF$82,4,FALSE))=TRUE,"",IF(VLOOKUP(2,'Team Scores'!$E$3:$AF$82,4,FALSE)="","",(VLOOKUP(2,'Team Scores'!$E$3:$AF$82,4,FALSE))))</f>
        <v/>
      </c>
      <c r="L5" s="56" t="str">
        <f>IF(ISNA(VLOOKUP(2,'Team Scores'!$E$3:$AF$82,3,FALSE))=TRUE,"",IF(VLOOKUP(2,'Team Scores'!$E$3:$AF$82,3,FALSE)="","",(VLOOKUP(2,'Team Scores'!$E$3:$AF$82,3,FALSE))))</f>
        <v/>
      </c>
      <c r="M5" s="56" t="str">
        <f>IF(ISNA(VLOOKUP(2,'Team Scores'!$E$3:$AF$82,2,FALSE))=TRUE,"",IF(VLOOKUP(2,'Team Scores'!$E$3:$AF$82,2,FALSE)="","",(VLOOKUP(2,'Team Scores'!$E$3:$AF$82,2,FALSE))))</f>
        <v/>
      </c>
      <c r="N5" s="94" t="str">
        <f>IF(ISNA(VLOOKUP(2,'Team Scores'!$E$3:$AF$82,1,FALSE))=TRUE,"",IF(VLOOKUP(2,'Team Scores'!$E$3:$AF$82,1,FALSE)="","",(VLOOKUP(2,'Team Scores'!$E$3:$AF$82,1,FALSE))))</f>
        <v/>
      </c>
    </row>
    <row r="6" spans="2:14" x14ac:dyDescent="0.25">
      <c r="B6" s="93" t="str">
        <f>IF(ISNA(VLOOKUP(3,'Team Scores'!$A$3:$AF$82,17,FALSE))=TRUE,"",IF(VLOOKUP(3,'Team Scores'!$A$3:$AF$82,17,FALSE)="","",(VLOOKUP(3,'Team Scores'!$A$3:$AF$82,17,FALSE))))</f>
        <v/>
      </c>
      <c r="C6" s="53" t="str">
        <f>IF(ISNA(VLOOKUP(3,'Team Scores'!$A$3:$AF$82,18,FALSE))=TRUE,"",IF(VLOOKUP(3,'Team Scores'!$A$3:$AF$82,18,FALSE)="","",(VLOOKUP(3,'Team Scores'!$A$3:$AF$82,18,FALSE))))</f>
        <v/>
      </c>
      <c r="D6" s="56" t="str">
        <f>IF(ISNA(VLOOKUP(3,'Team Scores'!$A$3:$AF$82,4,FALSE))=TRUE,"",IF(VLOOKUP(3,'Team Scores'!$A$3:$AF$82,4,FALSE)="","",(VLOOKUP(3,'Team Scores'!$A$3:$AF$82,4,FALSE))))</f>
        <v/>
      </c>
      <c r="E6" s="56" t="str">
        <f>IF(ISNA(VLOOKUP(3,'Team Scores'!$A$3:$AF$82,3,FALSE))=TRUE,"",IF(VLOOKUP(3,'Team Scores'!$A$3:$AF$82,3,FALSE)="","",(VLOOKUP(3,'Team Scores'!$A$3:$AF$82,3,FALSE))))</f>
        <v/>
      </c>
      <c r="F6" s="56" t="str">
        <f>IF(ISNA(VLOOKUP(3,'Team Scores'!$A$3:$AF$82,2,FALSE))=TRUE,"",IF(VLOOKUP(3,'Team Scores'!$A$3:$AF$82,2,FALSE)="","",(VLOOKUP(3,'Team Scores'!$A$3:$AF$82,2,FALSE))))</f>
        <v/>
      </c>
      <c r="G6" s="94" t="str">
        <f>IF(ISNA(VLOOKUP(3,'Team Scores'!$A$3:$AF$82,1,FALSE))=TRUE,"",IF(VLOOKUP(3,'Team Scores'!$A$3:$AF$82,1,FALSE)="","",(VLOOKUP(3,'Team Scores'!$A$3:$AF$82,1,FALSE))))</f>
        <v/>
      </c>
      <c r="I6" s="93" t="str">
        <f>IF(ISNA(VLOOKUP(3,'Team Scores'!$E$3:$AF$82,13,FALSE))=TRUE,"",IF(VLOOKUP(3,'Team Scores'!$E$3:$AF$82,13,FALSE)="","",(VLOOKUP(3,'Team Scores'!$E$3:$AF$82,13,FALSE))))</f>
        <v/>
      </c>
      <c r="J6" s="53" t="str">
        <f>IF(ISNA(VLOOKUP(3,'Team Scores'!$E$3:$AF$142,14,FALSE))=TRUE,"",IF(VLOOKUP(3,'Team Scores'!$E$3:$AF$142,14,FALSE)="","",(VLOOKUP(3,'Team Scores'!$E$3:$AF$142,14,FALSE))))</f>
        <v/>
      </c>
      <c r="K6" s="56" t="str">
        <f>IF(ISNA(VLOOKUP(3,'Team Scores'!$E$3:$AF$82,4,FALSE))=TRUE,"",IF(VLOOKUP(3,'Team Scores'!$E$3:$AF$82,4,FALSE)="","",(VLOOKUP(3,'Team Scores'!$E$3:$AF$82,4,FALSE))))</f>
        <v/>
      </c>
      <c r="L6" s="56" t="str">
        <f>IF(ISNA(VLOOKUP(3,'Team Scores'!$E$3:$AF$82,3,FALSE))=TRUE,"",IF(VLOOKUP(3,'Team Scores'!$E$3:$AF$82,3,FALSE)="","",(VLOOKUP(3,'Team Scores'!$E$3:$AF$82,3,FALSE))))</f>
        <v/>
      </c>
      <c r="M6" s="56" t="str">
        <f>IF(ISNA(VLOOKUP(3,'Team Scores'!$E$3:$AF$82,2,FALSE))=TRUE,"",IF(VLOOKUP(3,'Team Scores'!$E$3:$AF$82,2,FALSE)="","",(VLOOKUP(3,'Team Scores'!$E$3:$AF$82,2,FALSE))))</f>
        <v/>
      </c>
      <c r="N6" s="94" t="str">
        <f>IF(ISNA(VLOOKUP(3,'Team Scores'!$E$3:$AF$82,1,FALSE))=TRUE,"",IF(VLOOKUP(3,'Team Scores'!$E$3:$AF$82,1,FALSE)="","",(VLOOKUP(3,'Team Scores'!$E$3:$AF$82,1,FALSE))))</f>
        <v/>
      </c>
    </row>
    <row r="7" spans="2:14" x14ac:dyDescent="0.25">
      <c r="B7" s="93" t="str">
        <f>IF(ISNA(VLOOKUP(4,'Team Scores'!$A$3:$AF$82,17,FALSE))=TRUE,"",IF(VLOOKUP(4,'Team Scores'!$A$3:$AF$82,17,FALSE)="","",(VLOOKUP(4,'Team Scores'!$A$3:$AF$82,17,FALSE))))</f>
        <v/>
      </c>
      <c r="C7" s="53" t="str">
        <f>IF(ISNA(VLOOKUP(4,'Team Scores'!$A$3:$AF$82,18,FALSE))=TRUE,"",IF(VLOOKUP(4,'Team Scores'!$A$3:$AF$82,18,FALSE)="","",(VLOOKUP(4,'Team Scores'!$A$3:$AF$82,18,FALSE))))</f>
        <v/>
      </c>
      <c r="D7" s="56" t="str">
        <f>IF(ISNA(VLOOKUP(4,'Team Scores'!$A$3:$AF$82,4,FALSE))=TRUE,"",IF(VLOOKUP(4,'Team Scores'!$A$3:$AF$82,4,FALSE)="","",(VLOOKUP(4,'Team Scores'!$A$3:$AF$82,4,FALSE))))</f>
        <v/>
      </c>
      <c r="E7" s="56" t="str">
        <f>IF(ISNA(VLOOKUP(4,'Team Scores'!$A$3:$AF$82,3,FALSE))=TRUE,"",IF(VLOOKUP(4,'Team Scores'!$A$3:$AF$82,3,FALSE)="","",(VLOOKUP(4,'Team Scores'!$A$3:$AF$82,3,FALSE))))</f>
        <v/>
      </c>
      <c r="F7" s="56" t="str">
        <f>IF(ISNA(VLOOKUP(4,'Team Scores'!$A$3:$AF$82,2,FALSE))=TRUE,"",IF(VLOOKUP(4,'Team Scores'!$A$3:$AF$82,2,FALSE)="","",(VLOOKUP(4,'Team Scores'!$A$3:$AF$82,2,FALSE))))</f>
        <v/>
      </c>
      <c r="G7" s="94" t="str">
        <f>IF(ISNA(VLOOKUP(4,'Team Scores'!$A$3:$AF$82,1,FALSE))=TRUE,"",IF(VLOOKUP(4,'Team Scores'!$A$3:$AF$82,1,FALSE)="","",(VLOOKUP(4,'Team Scores'!$A$3:$AF$82,1,FALSE))))</f>
        <v/>
      </c>
      <c r="I7" s="93" t="str">
        <f>IF(ISNA(VLOOKUP(4,'Team Scores'!$E$3:$AF$82,13,FALSE))=TRUE,"",IF(VLOOKUP(4,'Team Scores'!$E$3:$AF$82,13,FALSE)="","",(VLOOKUP(4,'Team Scores'!$E$3:$AF$82,13,FALSE))))</f>
        <v/>
      </c>
      <c r="J7" s="53" t="str">
        <f>IF(ISNA(VLOOKUP(4,'Team Scores'!$E$3:$AF$142,14,FALSE))=TRUE,"",IF(VLOOKUP(4,'Team Scores'!$E$3:$AF$142,14,FALSE)="","",(VLOOKUP(4,'Team Scores'!$E$3:$AF$142,14,FALSE))))</f>
        <v/>
      </c>
      <c r="K7" s="56" t="str">
        <f>IF(ISNA(VLOOKUP(4,'Team Scores'!$E$3:$AF$82,4,FALSE))=TRUE,"",IF(VLOOKUP(4,'Team Scores'!$E$3:$AF$82,4,FALSE)="","",(VLOOKUP(4,'Team Scores'!$E$3:$AF$82,4,FALSE))))</f>
        <v/>
      </c>
      <c r="L7" s="56" t="str">
        <f>IF(ISNA(VLOOKUP(4,'Team Scores'!$E$3:$AF$82,3,FALSE))=TRUE,"",IF(VLOOKUP(4,'Team Scores'!$E$3:$AF$82,3,FALSE)="","",(VLOOKUP(4,'Team Scores'!$E$3:$AF$82,3,FALSE))))</f>
        <v/>
      </c>
      <c r="M7" s="56" t="str">
        <f>IF(ISNA(VLOOKUP(4,'Team Scores'!$E$3:$AF$82,2,FALSE))=TRUE,"",IF(VLOOKUP(4,'Team Scores'!$E$3:$AF$82,2,FALSE)="","",(VLOOKUP(4,'Team Scores'!$E$3:$AF$82,2,FALSE))))</f>
        <v/>
      </c>
      <c r="N7" s="94" t="str">
        <f>IF(ISNA(VLOOKUP(4,'Team Scores'!$E$3:$AF$82,1,FALSE))=TRUE,"",IF(VLOOKUP(4,'Team Scores'!$E$3:$AF$82,1,FALSE)="","",(VLOOKUP(4,'Team Scores'!$E$3:$AF$82,1,FALSE))))</f>
        <v/>
      </c>
    </row>
    <row r="8" spans="2:14" x14ac:dyDescent="0.25">
      <c r="B8" s="93" t="str">
        <f>IF(ISNA(VLOOKUP(5,'Team Scores'!$A$3:$AF$82,17,FALSE))=TRUE,"",IF(VLOOKUP(5,'Team Scores'!$A$3:$AF$82,17,FALSE)="","",(VLOOKUP(5,'Team Scores'!$A$3:$AF$82,17,FALSE))))</f>
        <v/>
      </c>
      <c r="C8" s="53" t="str">
        <f>IF(ISNA(VLOOKUP(5,'Team Scores'!$A$3:$AF$82,18,FALSE))=TRUE,"",IF(VLOOKUP(5,'Team Scores'!$A$3:$AF$82,18,FALSE)="","",(VLOOKUP(5,'Team Scores'!$A$3:$AF$82,18,FALSE))))</f>
        <v/>
      </c>
      <c r="D8" s="56" t="str">
        <f>IF(ISNA(VLOOKUP(5,'Team Scores'!$A$3:$AF$82,4,FALSE))=TRUE,"",IF(VLOOKUP(5,'Team Scores'!$A$3:$AF$82,4,FALSE)="","",(VLOOKUP(5,'Team Scores'!$A$3:$AF$82,4,FALSE))))</f>
        <v/>
      </c>
      <c r="E8" s="56" t="str">
        <f>IF(ISNA(VLOOKUP(5,'Team Scores'!$A$3:$AF$82,3,FALSE))=TRUE,"",IF(VLOOKUP(5,'Team Scores'!$A$3:$AF$82,3,FALSE)="","",(VLOOKUP(5,'Team Scores'!$A$3:$AF$82,3,FALSE))))</f>
        <v/>
      </c>
      <c r="F8" s="56" t="str">
        <f>IF(ISNA(VLOOKUP(5,'Team Scores'!$A$3:$AF$82,2,FALSE))=TRUE,"",IF(VLOOKUP(5,'Team Scores'!$A$3:$AF$82,2,FALSE)="","",(VLOOKUP(5,'Team Scores'!$A$3:$AF$82,2,FALSE))))</f>
        <v/>
      </c>
      <c r="G8" s="94" t="str">
        <f>IF(ISNA(VLOOKUP(5,'Team Scores'!$A$3:$AF$82,1,FALSE))=TRUE,"",IF(VLOOKUP(5,'Team Scores'!$A$3:$AF$82,1,FALSE)="","",(VLOOKUP(5,'Team Scores'!$A$3:$AF$82,1,FALSE))))</f>
        <v/>
      </c>
      <c r="I8" s="93" t="str">
        <f>IF(ISNA(VLOOKUP(5,'Team Scores'!$E$3:$AF$82,13,FALSE))=TRUE,"",IF(VLOOKUP(5,'Team Scores'!$E$3:$AF$82,13,FALSE)="","",(VLOOKUP(5,'Team Scores'!$E$3:$AF$82,13,FALSE))))</f>
        <v/>
      </c>
      <c r="J8" s="53" t="str">
        <f>IF(ISNA(VLOOKUP(5,'Team Scores'!$E$3:$AF$142,14,FALSE))=TRUE,"",IF(VLOOKUP(5,'Team Scores'!$E$3:$AF$142,14,FALSE)="","",(VLOOKUP(5,'Team Scores'!$E$3:$AF$142,14,FALSE))))</f>
        <v/>
      </c>
      <c r="K8" s="56" t="str">
        <f>IF(ISNA(VLOOKUP(5,'Team Scores'!$E$3:$AF$82,4,FALSE))=TRUE,"",IF(VLOOKUP(5,'Team Scores'!$E$3:$AF$82,4,FALSE)="","",(VLOOKUP(5,'Team Scores'!$E$3:$AF$82,4,FALSE))))</f>
        <v/>
      </c>
      <c r="L8" s="56" t="str">
        <f>IF(ISNA(VLOOKUP(5,'Team Scores'!$E$3:$AF$82,3,FALSE))=TRUE,"",IF(VLOOKUP(5,'Team Scores'!$E$3:$AF$82,3,FALSE)="","",(VLOOKUP(5,'Team Scores'!$E$3:$AF$82,3,FALSE))))</f>
        <v/>
      </c>
      <c r="M8" s="56" t="str">
        <f>IF(ISNA(VLOOKUP(5,'Team Scores'!$E$3:$AF$82,2,FALSE))=TRUE,"",IF(VLOOKUP(5,'Team Scores'!$E$3:$AF$82,2,FALSE)="","",(VLOOKUP(5,'Team Scores'!$E$3:$AF$82,2,FALSE))))</f>
        <v/>
      </c>
      <c r="N8" s="94" t="str">
        <f>IF(ISNA(VLOOKUP(5,'Team Scores'!$E$3:$AF$82,1,FALSE))=TRUE,"",IF(VLOOKUP(5,'Team Scores'!$E$3:$AF$82,1,FALSE)="","",(VLOOKUP(5,'Team Scores'!$E$3:$AF$82,1,FALSE))))</f>
        <v/>
      </c>
    </row>
    <row r="9" spans="2:14" x14ac:dyDescent="0.25">
      <c r="B9" s="93" t="str">
        <f>IF(ISNA(VLOOKUP(6,'Team Scores'!$A$3:$AF$82,17,FALSE))=TRUE,"",IF(VLOOKUP(6,'Team Scores'!$A$3:$AF$82,17,FALSE)="","",(VLOOKUP(6,'Team Scores'!$A$3:$AF$82,17,FALSE))))</f>
        <v/>
      </c>
      <c r="C9" s="53" t="str">
        <f>IF(ISNA(VLOOKUP(6,'Team Scores'!$A$3:$AF$82,18,FALSE))=TRUE,"",IF(VLOOKUP(6,'Team Scores'!$A$3:$AF$82,18,FALSE)="","",(VLOOKUP(6,'Team Scores'!$A$3:$AF$82,18,FALSE))))</f>
        <v/>
      </c>
      <c r="D9" s="56" t="str">
        <f>IF(ISNA(VLOOKUP(6,'Team Scores'!$A$3:$AF$82,4,FALSE))=TRUE,"",IF(VLOOKUP(6,'Team Scores'!$A$3:$AF$82,4,FALSE)="","",(VLOOKUP(6,'Team Scores'!$A$3:$AF$82,4,FALSE))))</f>
        <v/>
      </c>
      <c r="E9" s="56" t="str">
        <f>IF(ISNA(VLOOKUP(6,'Team Scores'!$A$3:$AF$82,3,FALSE))=TRUE,"",IF(VLOOKUP(6,'Team Scores'!$A$3:$AF$82,3,FALSE)="","",(VLOOKUP(6,'Team Scores'!$A$3:$AF$82,3,FALSE))))</f>
        <v/>
      </c>
      <c r="F9" s="56" t="str">
        <f>IF(ISNA(VLOOKUP(6,'Team Scores'!$A$3:$AF$82,2,FALSE))=TRUE,"",IF(VLOOKUP(6,'Team Scores'!$A$3:$AF$82,2,FALSE)="","",(VLOOKUP(6,'Team Scores'!$A$3:$AF$82,2,FALSE))))</f>
        <v/>
      </c>
      <c r="G9" s="94" t="str">
        <f>IF(ISNA(VLOOKUP(6,'Team Scores'!$A$3:$AF$82,1,FALSE))=TRUE,"",IF(VLOOKUP(6,'Team Scores'!$A$3:$AF$82,1,FALSE)="","",(VLOOKUP(6,'Team Scores'!$A$3:$AF$82,1,FALSE))))</f>
        <v/>
      </c>
      <c r="I9" s="93" t="str">
        <f>IF(ISNA(VLOOKUP(6,'Team Scores'!$E$3:$AF$82,13,FALSE))=TRUE,"",IF(VLOOKUP(6,'Team Scores'!$E$3:$AF$82,13,FALSE)="","",(VLOOKUP(6,'Team Scores'!$E$3:$AF$82,13,FALSE))))</f>
        <v/>
      </c>
      <c r="J9" s="53" t="str">
        <f>IF(ISNA(VLOOKUP(6,'Team Scores'!$E$3:$AF$142,14,FALSE))=TRUE,"",IF(VLOOKUP(6,'Team Scores'!$E$3:$AF$142,14,FALSE)="","",(VLOOKUP(6,'Team Scores'!$E$3:$AF$142,14,FALSE))))</f>
        <v/>
      </c>
      <c r="K9" s="56" t="str">
        <f>IF(ISNA(VLOOKUP(6,'Team Scores'!$E$3:$AF$82,4,FALSE))=TRUE,"",IF(VLOOKUP(6,'Team Scores'!$E$3:$AF$82,4,FALSE)="","",(VLOOKUP(6,'Team Scores'!$E$3:$AF$82,4,FALSE))))</f>
        <v/>
      </c>
      <c r="L9" s="56" t="str">
        <f>IF(ISNA(VLOOKUP(6,'Team Scores'!$E$3:$AF$82,3,FALSE))=TRUE,"",IF(VLOOKUP(6,'Team Scores'!$E$3:$AF$82,3,FALSE)="","",(VLOOKUP(6,'Team Scores'!$E$3:$AF$82,3,FALSE))))</f>
        <v/>
      </c>
      <c r="M9" s="56" t="str">
        <f>IF(ISNA(VLOOKUP(6,'Team Scores'!$E$3:$AF$82,2,FALSE))=TRUE,"",IF(VLOOKUP(6,'Team Scores'!$E$3:$AF$82,2,FALSE)="","",(VLOOKUP(6,'Team Scores'!$E$3:$AF$82,2,FALSE))))</f>
        <v/>
      </c>
      <c r="N9" s="94" t="str">
        <f>IF(ISNA(VLOOKUP(6,'Team Scores'!$E$3:$AF$82,1,FALSE))=TRUE,"",IF(VLOOKUP(6,'Team Scores'!$E$3:$AF$82,1,FALSE)="","",(VLOOKUP(6,'Team Scores'!$E$3:$AF$82,1,FALSE))))</f>
        <v/>
      </c>
    </row>
    <row r="10" spans="2:14" x14ac:dyDescent="0.25">
      <c r="B10" s="93" t="str">
        <f>IF(ISNA(VLOOKUP(7,'Team Scores'!$A$3:$AF$82,17,FALSE))=TRUE,"",IF(VLOOKUP(7,'Team Scores'!$A$3:$AF$82,17,FALSE)="","",(VLOOKUP(7,'Team Scores'!$A$3:$AF$82,17,FALSE))))</f>
        <v/>
      </c>
      <c r="C10" s="53" t="str">
        <f>IF(ISNA(VLOOKUP(7,'Team Scores'!$A$3:$AF$82,18,FALSE))=TRUE,"",IF(VLOOKUP(7,'Team Scores'!$A$3:$AF$82,18,FALSE)="","",(VLOOKUP(7,'Team Scores'!$A$3:$AF$82,18,FALSE))))</f>
        <v/>
      </c>
      <c r="D10" s="56" t="str">
        <f>IF(ISNA(VLOOKUP(7,'Team Scores'!$A$3:$AF$82,4,FALSE))=TRUE,"",IF(VLOOKUP(7,'Team Scores'!$A$3:$AF$82,4,FALSE)="","",(VLOOKUP(7,'Team Scores'!$A$3:$AF$82,4,FALSE))))</f>
        <v/>
      </c>
      <c r="E10" s="56" t="str">
        <f>IF(ISNA(VLOOKUP(7,'Team Scores'!$A$3:$AF$82,3,FALSE))=TRUE,"",IF(VLOOKUP(7,'Team Scores'!$A$3:$AF$82,3,FALSE)="","",(VLOOKUP(7,'Team Scores'!$A$3:$AF$82,3,FALSE))))</f>
        <v/>
      </c>
      <c r="F10" s="56" t="str">
        <f>IF(ISNA(VLOOKUP(7,'Team Scores'!$A$3:$AF$82,2,FALSE))=TRUE,"",IF(VLOOKUP(7,'Team Scores'!$A$3:$AF$82,2,FALSE)="","",(VLOOKUP(7,'Team Scores'!$A$3:$AF$82,2,FALSE))))</f>
        <v/>
      </c>
      <c r="G10" s="94" t="str">
        <f>IF(ISNA(VLOOKUP(7,'Team Scores'!$A$3:$AF$82,1,FALSE))=TRUE,"",IF(VLOOKUP(7,'Team Scores'!$A$3:$AF$82,1,FALSE)="","",(VLOOKUP(7,'Team Scores'!$A$3:$AF$82,1,FALSE))))</f>
        <v/>
      </c>
      <c r="I10" s="93" t="str">
        <f>IF(ISNA(VLOOKUP(7,'Team Scores'!$E$3:$AF$82,13,FALSE))=TRUE,"",IF(VLOOKUP(7,'Team Scores'!$E$3:$AF$82,13,FALSE)="","",(VLOOKUP(7,'Team Scores'!$E$3:$AF$82,13,FALSE))))</f>
        <v/>
      </c>
      <c r="J10" s="53" t="str">
        <f>IF(ISNA(VLOOKUP(7,'Team Scores'!$E$3:$AF$142,14,FALSE))=TRUE,"",IF(VLOOKUP(7,'Team Scores'!$E$3:$AF$142,14,FALSE)="","",(VLOOKUP(7,'Team Scores'!$E$3:$AF$142,14,FALSE))))</f>
        <v/>
      </c>
      <c r="K10" s="56" t="str">
        <f>IF(ISNA(VLOOKUP(7,'Team Scores'!$E$3:$AF$82,4,FALSE))=TRUE,"",IF(VLOOKUP(7,'Team Scores'!$E$3:$AF$82,4,FALSE)="","",(VLOOKUP(7,'Team Scores'!$E$3:$AF$82,4,FALSE))))</f>
        <v/>
      </c>
      <c r="L10" s="56" t="str">
        <f>IF(ISNA(VLOOKUP(7,'Team Scores'!$E$3:$AF$82,3,FALSE))=TRUE,"",IF(VLOOKUP(7,'Team Scores'!$E$3:$AF$82,3,FALSE)="","",(VLOOKUP(7,'Team Scores'!$E$3:$AF$82,3,FALSE))))</f>
        <v/>
      </c>
      <c r="M10" s="56" t="str">
        <f>IF(ISNA(VLOOKUP(7,'Team Scores'!$E$3:$AF$82,2,FALSE))=TRUE,"",IF(VLOOKUP(7,'Team Scores'!$E$3:$AF$82,2,FALSE)="","",(VLOOKUP(7,'Team Scores'!$E$3:$AF$82,2,FALSE))))</f>
        <v/>
      </c>
      <c r="N10" s="94" t="str">
        <f>IF(ISNA(VLOOKUP(7,'Team Scores'!$E$3:$AF$82,1,FALSE))=TRUE,"",IF(VLOOKUP(7,'Team Scores'!$E$3:$AF$82,1,FALSE)="","",(VLOOKUP(7,'Team Scores'!$E$3:$AF$82,1,FALSE))))</f>
        <v/>
      </c>
    </row>
    <row r="11" spans="2:14" x14ac:dyDescent="0.25">
      <c r="B11" s="93" t="str">
        <f>IF(ISNA(VLOOKUP(8,'Team Scores'!$A$3:$AF$82,17,FALSE))=TRUE,"",IF(VLOOKUP(8,'Team Scores'!$A$3:$AF$82,17,FALSE)="","",(VLOOKUP(8,'Team Scores'!$A$3:$AF$82,17,FALSE))))</f>
        <v/>
      </c>
      <c r="C11" s="53" t="str">
        <f>IF(ISNA(VLOOKUP(8,'Team Scores'!$A$3:$AF$82,18,FALSE))=TRUE,"",IF(VLOOKUP(8,'Team Scores'!$A$3:$AF$82,18,FALSE)="","",(VLOOKUP(8,'Team Scores'!$A$3:$AF$82,18,FALSE))))</f>
        <v/>
      </c>
      <c r="D11" s="56" t="str">
        <f>IF(ISNA(VLOOKUP(8,'Team Scores'!$A$3:$AF$82,4,FALSE))=TRUE,"",IF(VLOOKUP(8,'Team Scores'!$A$3:$AF$82,4,FALSE)="","",(VLOOKUP(8,'Team Scores'!$A$3:$AF$82,4,FALSE))))</f>
        <v/>
      </c>
      <c r="E11" s="56" t="str">
        <f>IF(ISNA(VLOOKUP(8,'Team Scores'!$A$3:$AF$82,3,FALSE))=TRUE,"",IF(VLOOKUP(8,'Team Scores'!$A$3:$AF$82,3,FALSE)="","",(VLOOKUP(8,'Team Scores'!$A$3:$AF$82,3,FALSE))))</f>
        <v/>
      </c>
      <c r="F11" s="56" t="str">
        <f>IF(ISNA(VLOOKUP(8,'Team Scores'!$A$3:$AF$82,2,FALSE))=TRUE,"",IF(VLOOKUP(8,'Team Scores'!$A$3:$AF$82,2,FALSE)="","",(VLOOKUP(8,'Team Scores'!$A$3:$AF$82,2,FALSE))))</f>
        <v/>
      </c>
      <c r="G11" s="94" t="str">
        <f>IF(ISNA(VLOOKUP(8,'Team Scores'!$A$3:$AF$82,1,FALSE))=TRUE,"",IF(VLOOKUP(8,'Team Scores'!$A$3:$AF$82,1,FALSE)="","",(VLOOKUP(8,'Team Scores'!$A$3:$AF$82,1,FALSE))))</f>
        <v/>
      </c>
      <c r="I11" s="93" t="str">
        <f>IF(ISNA(VLOOKUP(8,'Team Scores'!$E$3:$AF$82,13,FALSE))=TRUE,"",IF(VLOOKUP(8,'Team Scores'!$E$3:$AF$82,13,FALSE)="","",(VLOOKUP(8,'Team Scores'!$E$3:$AF$82,13,FALSE))))</f>
        <v/>
      </c>
      <c r="J11" s="53" t="str">
        <f>IF(ISNA(VLOOKUP(8,'Team Scores'!$E$3:$AF$142,14,FALSE))=TRUE,"",IF(VLOOKUP(8,'Team Scores'!$E$3:$AF$142,14,FALSE)="","",(VLOOKUP(8,'Team Scores'!$E$3:$AF$142,14,FALSE))))</f>
        <v/>
      </c>
      <c r="K11" s="56" t="str">
        <f>IF(ISNA(VLOOKUP(8,'Team Scores'!$E$3:$AF$82,4,FALSE))=TRUE,"",IF(VLOOKUP(8,'Team Scores'!$E$3:$AF$82,4,FALSE)="","",(VLOOKUP(8,'Team Scores'!$E$3:$AF$82,4,FALSE))))</f>
        <v/>
      </c>
      <c r="L11" s="56" t="str">
        <f>IF(ISNA(VLOOKUP(8,'Team Scores'!$E$3:$AF$82,3,FALSE))=TRUE,"",IF(VLOOKUP(8,'Team Scores'!$E$3:$AF$82,3,FALSE)="","",(VLOOKUP(8,'Team Scores'!$E$3:$AF$82,3,FALSE))))</f>
        <v/>
      </c>
      <c r="M11" s="56" t="str">
        <f>IF(ISNA(VLOOKUP(8,'Team Scores'!$E$3:$AF$82,2,FALSE))=TRUE,"",IF(VLOOKUP(8,'Team Scores'!$E$3:$AF$82,2,FALSE)="","",(VLOOKUP(8,'Team Scores'!$E$3:$AF$82,2,FALSE))))</f>
        <v/>
      </c>
      <c r="N11" s="94" t="str">
        <f>IF(ISNA(VLOOKUP(8,'Team Scores'!$E$3:$AF$82,1,FALSE))=TRUE,"",IF(VLOOKUP(8,'Team Scores'!$E$3:$AF$82,1,FALSE)="","",(VLOOKUP(8,'Team Scores'!$E$3:$AF$82,1,FALSE))))</f>
        <v/>
      </c>
    </row>
    <row r="12" spans="2:14" x14ac:dyDescent="0.25">
      <c r="B12" s="93" t="str">
        <f>IF(ISNA(VLOOKUP(9,'Team Scores'!$A$3:$AF$82,17,FALSE))=TRUE,"",IF(VLOOKUP(9,'Team Scores'!$A$3:$AF$82,17,FALSE)="","",(VLOOKUP(9,'Team Scores'!$A$3:$AF$82,17,FALSE))))</f>
        <v/>
      </c>
      <c r="C12" s="53" t="str">
        <f>IF(ISNA(VLOOKUP(9,'Team Scores'!$A$3:$AF$82,18,FALSE))=TRUE,"",IF(VLOOKUP(9,'Team Scores'!$A$3:$AF$82,18,FALSE)="","",(VLOOKUP(9,'Team Scores'!$A$3:$AF$82,18,FALSE))))</f>
        <v/>
      </c>
      <c r="D12" s="56" t="str">
        <f>IF(ISNA(VLOOKUP(9,'Team Scores'!$A$3:$AF$82,4,FALSE))=TRUE,"",IF(VLOOKUP(9,'Team Scores'!$A$3:$AF$82,4,FALSE)="","",(VLOOKUP(9,'Team Scores'!$A$3:$AF$82,4,FALSE))))</f>
        <v/>
      </c>
      <c r="E12" s="56" t="str">
        <f>IF(ISNA(VLOOKUP(9,'Team Scores'!$A$3:$AF$82,3,FALSE))=TRUE,"",IF(VLOOKUP(9,'Team Scores'!$A$3:$AF$82,3,FALSE)="","",(VLOOKUP(9,'Team Scores'!$A$3:$AF$82,3,FALSE))))</f>
        <v/>
      </c>
      <c r="F12" s="56" t="str">
        <f>IF(ISNA(VLOOKUP(9,'Team Scores'!$A$3:$AF$82,2,FALSE))=TRUE,"",IF(VLOOKUP(9,'Team Scores'!$A$3:$AF$82,2,FALSE)="","",(VLOOKUP(9,'Team Scores'!$A$3:$AF$82,2,FALSE))))</f>
        <v/>
      </c>
      <c r="G12" s="94" t="str">
        <f>IF(ISNA(VLOOKUP(9,'Team Scores'!$A$3:$AF$82,1,FALSE))=TRUE,"",IF(VLOOKUP(9,'Team Scores'!$A$3:$AF$82,1,FALSE)="","",(VLOOKUP(9,'Team Scores'!$A$3:$AF$82,1,FALSE))))</f>
        <v/>
      </c>
      <c r="I12" s="93" t="str">
        <f>IF(ISNA(VLOOKUP(9,'Team Scores'!$E$3:$AF$82,13,FALSE))=TRUE,"",IF(VLOOKUP(9,'Team Scores'!$E$3:$AF$82,13,FALSE)="","",(VLOOKUP(9,'Team Scores'!$E$3:$AF$82,13,FALSE))))</f>
        <v/>
      </c>
      <c r="J12" s="53" t="str">
        <f>IF(ISNA(VLOOKUP(9,'Team Scores'!$E$3:$AF$142,14,FALSE))=TRUE,"",IF(VLOOKUP(9,'Team Scores'!$E$3:$AF$142,14,FALSE)="","",(VLOOKUP(9,'Team Scores'!$E$3:$AF$142,14,FALSE))))</f>
        <v/>
      </c>
      <c r="K12" s="56" t="str">
        <f>IF(ISNA(VLOOKUP(9,'Team Scores'!$E$3:$AF$82,4,FALSE))=TRUE,"",IF(VLOOKUP(9,'Team Scores'!$E$3:$AF$82,4,FALSE)="","",(VLOOKUP(9,'Team Scores'!$E$3:$AF$82,4,FALSE))))</f>
        <v/>
      </c>
      <c r="L12" s="56" t="str">
        <f>IF(ISNA(VLOOKUP(9,'Team Scores'!$E$3:$AF$82,3,FALSE))=TRUE,"",IF(VLOOKUP(9,'Team Scores'!$E$3:$AF$82,3,FALSE)="","",(VLOOKUP(9,'Team Scores'!$E$3:$AF$82,3,FALSE))))</f>
        <v/>
      </c>
      <c r="M12" s="56" t="str">
        <f>IF(ISNA(VLOOKUP(9,'Team Scores'!$E$3:$AF$82,2,FALSE))=TRUE,"",IF(VLOOKUP(9,'Team Scores'!$E$3:$AF$82,2,FALSE)="","",(VLOOKUP(9,'Team Scores'!$E$3:$AF$82,2,FALSE))))</f>
        <v/>
      </c>
      <c r="N12" s="94" t="str">
        <f>IF(ISNA(VLOOKUP(9,'Team Scores'!$E$3:$AF$82,1,FALSE))=TRUE,"",IF(VLOOKUP(9,'Team Scores'!$E$3:$AF$82,1,FALSE)="","",(VLOOKUP(9,'Team Scores'!$E$3:$AF$82,1,FALSE))))</f>
        <v/>
      </c>
    </row>
    <row r="13" spans="2:14" ht="15.75" thickBot="1" x14ac:dyDescent="0.3">
      <c r="B13" s="95" t="str">
        <f>IF(ISNA(VLOOKUP(10,'Team Scores'!$A$3:$AF$82,17,FALSE))=TRUE,"",IF(VLOOKUP(10,'Team Scores'!$A$3:$AF$82,17,FALSE)="","",(VLOOKUP(10,'Team Scores'!$A$3:$AF$82,17,FALSE))))</f>
        <v/>
      </c>
      <c r="C13" s="96" t="str">
        <f>IF(ISNA(VLOOKUP(10,'Team Scores'!$A$3:$AF$82,18,FALSE))=TRUE,"",IF(VLOOKUP(10,'Team Scores'!$A$3:$AF$82,18,FALSE)="","",(VLOOKUP(10,'Team Scores'!$A$3:$AF$82,18,FALSE))))</f>
        <v/>
      </c>
      <c r="D13" s="97" t="str">
        <f>IF(ISNA(VLOOKUP(10,'Team Scores'!$A$3:$AF$82,4,FALSE))=TRUE,"",IF(VLOOKUP(10,'Team Scores'!$A$3:$AF$82,4,FALSE)="","",(VLOOKUP(10,'Team Scores'!$A$3:$AF$82,4,FALSE))))</f>
        <v/>
      </c>
      <c r="E13" s="97" t="str">
        <f>IF(ISNA(VLOOKUP(10,'Team Scores'!$A$3:$AF$82,3,FALSE))=TRUE,"",IF(VLOOKUP(10,'Team Scores'!$A$3:$AF$82,3,FALSE)="","",(VLOOKUP(10,'Team Scores'!$A$3:$AF$82,3,FALSE))))</f>
        <v/>
      </c>
      <c r="F13" s="97" t="str">
        <f>IF(ISNA(VLOOKUP(10,'Team Scores'!$A$3:$AF$82,2,FALSE))=TRUE,"",IF(VLOOKUP(10,'Team Scores'!$A$3:$AF$82,2,FALSE)="","",(VLOOKUP(10,'Team Scores'!$A$3:$AF$82,2,FALSE))))</f>
        <v/>
      </c>
      <c r="G13" s="98" t="str">
        <f>IF(ISNA(VLOOKUP(10,'Team Scores'!$A$3:$AF$82,1,FALSE))=TRUE,"",IF(VLOOKUP(10,'Team Scores'!$A$3:$AF$82,1,FALSE)="","",(VLOOKUP(10,'Team Scores'!$A$3:$AF$82,1,FALSE))))</f>
        <v/>
      </c>
      <c r="I13" s="95" t="str">
        <f>IF(ISNA(VLOOKUP(10,'Team Scores'!$E$3:$AF$82,13,FALSE))=TRUE,"",IF(VLOOKUP(10,'Team Scores'!$E$3:$AF$82,13,FALSE)="","",(VLOOKUP(10,'Team Scores'!$E$3:$AF$82,13,FALSE))))</f>
        <v/>
      </c>
      <c r="J13" s="96" t="str">
        <f>IF(ISNA(VLOOKUP(10,'Team Scores'!$E$3:$AF$142,14,FALSE))=TRUE,"",IF(VLOOKUP(10,'Team Scores'!$E$3:$AF$142,14,FALSE)="","",(VLOOKUP(10,'Team Scores'!$E$3:$AF$142,14,FALSE))))</f>
        <v/>
      </c>
      <c r="K13" s="97" t="str">
        <f>IF(ISNA(VLOOKUP(10,'Team Scores'!$E$3:$AF$82,4,FALSE))=TRUE,"",IF(VLOOKUP(10,'Team Scores'!$E$3:$AF$82,4,FALSE)="","",(VLOOKUP(10,'Team Scores'!$E$3:$AF$82,4,FALSE))))</f>
        <v/>
      </c>
      <c r="L13" s="97" t="str">
        <f>IF(ISNA(VLOOKUP(10,'Team Scores'!$E$3:$AF$82,3,FALSE))=TRUE,"",IF(VLOOKUP(10,'Team Scores'!$E$3:$AF$82,3,FALSE)="","",(VLOOKUP(10,'Team Scores'!$E$3:$AF$82,3,FALSE))))</f>
        <v/>
      </c>
      <c r="M13" s="97" t="str">
        <f>IF(ISNA(VLOOKUP(10,'Team Scores'!$E$3:$AF$82,2,FALSE))=TRUE,"",IF(VLOOKUP(10,'Team Scores'!$E$3:$AF$82,2,FALSE)="","",(VLOOKUP(10,'Team Scores'!$E$3:$AF$82,2,FALSE))))</f>
        <v/>
      </c>
      <c r="N13" s="98" t="str">
        <f>IF(ISNA(VLOOKUP(10,'Team Scores'!$E$3:$AF$82,1,FALSE))=TRUE,"",IF(VLOOKUP(10,'Team Scores'!$E$3:$AF$82,1,FALSE)="","",(VLOOKUP(10,'Team Scores'!$E$3:$AF$82,1,FALSE))))</f>
        <v/>
      </c>
    </row>
    <row r="14" spans="2:14" ht="15.75" thickBot="1" x14ac:dyDescent="0.3"/>
    <row r="15" spans="2:14" ht="19.5" thickBot="1" x14ac:dyDescent="0.35">
      <c r="B15" s="209" t="str">
        <f>IF(Instructions!G12="","",Instructions!G12)</f>
        <v>Intermediate</v>
      </c>
      <c r="C15" s="210"/>
      <c r="D15" s="210"/>
      <c r="E15" s="210"/>
      <c r="F15" s="210"/>
      <c r="G15" s="211"/>
      <c r="I15" s="209" t="str">
        <f>IF(Instructions!G13="","",Instructions!G13)</f>
        <v>Advanced</v>
      </c>
      <c r="J15" s="210"/>
      <c r="K15" s="210"/>
      <c r="L15" s="210"/>
      <c r="M15" s="210"/>
      <c r="N15" s="211"/>
    </row>
    <row r="16" spans="2:14" ht="30.75" thickBot="1" x14ac:dyDescent="0.3">
      <c r="B16" s="50" t="s">
        <v>84</v>
      </c>
      <c r="C16" s="51" t="s">
        <v>85</v>
      </c>
      <c r="D16" s="62" t="s">
        <v>25</v>
      </c>
      <c r="E16" s="62" t="s">
        <v>94</v>
      </c>
      <c r="F16" s="51" t="s">
        <v>102</v>
      </c>
      <c r="G16" s="52" t="s">
        <v>103</v>
      </c>
      <c r="I16" s="50" t="s">
        <v>84</v>
      </c>
      <c r="J16" s="51" t="s">
        <v>85</v>
      </c>
      <c r="K16" s="62" t="s">
        <v>25</v>
      </c>
      <c r="L16" s="62" t="s">
        <v>94</v>
      </c>
      <c r="M16" s="51" t="s">
        <v>102</v>
      </c>
      <c r="N16" s="52" t="s">
        <v>103</v>
      </c>
    </row>
    <row r="17" spans="2:14" x14ac:dyDescent="0.25">
      <c r="B17" s="93" t="str">
        <f>IF(ISNA(VLOOKUP(1,'Team Scores'!$I$3:$AF$82,9,FALSE))=TRUE,"",IF(VLOOKUP(1,'Team Scores'!$I$3:$AF$82,9,FALSE)="","",(VLOOKUP(1,'Team Scores'!$I$3:$AF$82,9,FALSE))))</f>
        <v/>
      </c>
      <c r="C17" s="53" t="str">
        <f>IF(ISNA(VLOOKUP(1,'Team Scores'!$I$3:$AF$82,10,FALSE))=TRUE,"",IF(VLOOKUP(1,'Team Scores'!$I$3:$AF$82,10,FALSE)="","",(VLOOKUP(1,'Team Scores'!$I$3:$AF$82,10,FALSE))))</f>
        <v/>
      </c>
      <c r="D17" s="55" t="str">
        <f>IF(ISNA(VLOOKUP(1,'Team Scores'!$I$3:$AF$82,4,FALSE))=TRUE,"",IF(VLOOKUP(1,'Team Scores'!$I$3:$AF$82,4,FALSE)="","",(VLOOKUP(1,'Team Scores'!$I$3:$AF$82,4,FALSE))))</f>
        <v/>
      </c>
      <c r="E17" s="55" t="str">
        <f>IF(ISNA(VLOOKUP(1,'Team Scores'!$I$3:$AF$82,3,FALSE))=TRUE,"",IF(VLOOKUP(1,'Team Scores'!$I$3:$AF$82,3,FALSE)="","",(VLOOKUP(1,'Team Scores'!$I$3:$AF$82,3,FALSE))))</f>
        <v/>
      </c>
      <c r="F17" s="56" t="str">
        <f>IF(ISNA(VLOOKUP(1,'Team Scores'!$I$3:$AF$82,2,FALSE))=TRUE,"",IF(VLOOKUP(1,'Team Scores'!$I$3:$AF$82,2,FALSE)="","",(VLOOKUP(1,'Team Scores'!$I$3:$AF$82,2,FALSE))))</f>
        <v/>
      </c>
      <c r="G17" s="94" t="str">
        <f>IF(ISNA(VLOOKUP(1,'Team Scores'!$I$3:$AF$82,1,FALSE))=TRUE,"",IF(VLOOKUP(1,'Team Scores'!$I$3:$AF$82,1,FALSE)="","",(VLOOKUP(1,'Team Scores'!$I$3:$AF$82,1,FALSE))))</f>
        <v/>
      </c>
      <c r="I17" s="93" t="str">
        <f>IF(ISNA(VLOOKUP(1,'Team Scores'!$M$5:$AF$82,5,FALSE))=TRUE,"",IF(VLOOKUP(1,'Team Scores'!$M$5:$AF$82,5,FALSE)="","",(VLOOKUP(1,'Team Scores'!$M$5:$AF$82,5,FALSE))))</f>
        <v/>
      </c>
      <c r="J17" s="53" t="str">
        <f>IF(ISNA(VLOOKUP(1,'Team Scores'!$M$6:$AF$82,6,FALSE))=TRUE,"",IF(VLOOKUP(1,'Team Scores'!$M$6:$AF$82,6,FALSE)="","",(VLOOKUP(1,'Team Scores'!$M$6:$AF$82,6,FALSE))))</f>
        <v/>
      </c>
      <c r="K17" s="55" t="str">
        <f>IF(ISNA(VLOOKUP(1,'Team Scores'!$M$3:$AF$82,4,FALSE))=TRUE,"",IF(VLOOKUP(1,'Team Scores'!$M$3:$AF$82,4,FALSE)="","",(VLOOKUP(1,'Team Scores'!$M$3:$AF$82,4,FALSE))))</f>
        <v/>
      </c>
      <c r="L17" s="55" t="str">
        <f>IF(ISNA(VLOOKUP(1,'Team Scores'!$M$3:$AF$82,3,FALSE))=TRUE,"",IF(VLOOKUP(1,'Team Scores'!$M$3:$AF$82,3,FALSE)="","",(VLOOKUP(1,'Team Scores'!$M$3:$AF$82,3,FALSE))))</f>
        <v/>
      </c>
      <c r="M17" s="56" t="str">
        <f>IF(ISNA(VLOOKUP(1,'Team Scores'!$M$2:$AF$82,2,FALSE))=TRUE,"",IF(VLOOKUP(1,'Team Scores'!$M$2:$AF$82,2,FALSE)="","",(VLOOKUP(1,'Team Scores'!$M$2:$AF$82,2,FALSE))))</f>
        <v/>
      </c>
      <c r="N17" s="94" t="str">
        <f>IF(ISNA(VLOOKUP(1,'Team Scores'!$M$3:$AF$82,1,FALSE))=TRUE,"",IF(VLOOKUP(1,'Team Scores'!$M$3:$AF$82,1,FALSE)="","",(VLOOKUP(1,'Team Scores'!$M$3:$AF$82,1,FALSE))))</f>
        <v/>
      </c>
    </row>
    <row r="18" spans="2:14" x14ac:dyDescent="0.25">
      <c r="B18" s="93" t="str">
        <f>IF(ISNA(VLOOKUP(2,'Team Scores'!$I$3:$AF$82,9,FALSE))=TRUE,"",IF(VLOOKUP(2,'Team Scores'!$I$3:$AF$82,9,FALSE)="","",(VLOOKUP(2,'Team Scores'!$I$3:$AF$82,9,FALSE))))</f>
        <v/>
      </c>
      <c r="C18" s="53" t="str">
        <f>IF(ISNA(VLOOKUP(2,'Team Scores'!$I$3:$AF$82,10,FALSE))=TRUE,"",IF(VLOOKUP(2,'Team Scores'!$I$3:$AF$82,10,FALSE)="","",(VLOOKUP(2,'Team Scores'!$I$3:$AF$82,10,FALSE))))</f>
        <v/>
      </c>
      <c r="D18" s="56" t="str">
        <f>IF(ISNA(VLOOKUP(2,'Team Scores'!$I$3:$AF$82,4,FALSE))=TRUE,"",IF(VLOOKUP(2,'Team Scores'!$I$3:$AF$82,4,FALSE)="","",(VLOOKUP(2,'Team Scores'!$I$3:$AF$82,4,FALSE))))</f>
        <v/>
      </c>
      <c r="E18" s="56" t="str">
        <f>IF(ISNA(VLOOKUP(2,'Team Scores'!$I$3:$AF$82,3,FALSE))=TRUE,"",IF(VLOOKUP(2,'Team Scores'!$I$3:$AF$82,3,FALSE)="","",(VLOOKUP(2,'Team Scores'!$I$3:$AF$82,3,FALSE))))</f>
        <v/>
      </c>
      <c r="F18" s="56" t="str">
        <f>IF(ISNA(VLOOKUP(2,'Team Scores'!$I$3:$AF$82,2,FALSE))=TRUE,"",IF(VLOOKUP(2,'Team Scores'!$I$3:$AF$82,2,FALSE)="","",(VLOOKUP(2,'Team Scores'!$I$3:$AF$82,2,FALSE))))</f>
        <v/>
      </c>
      <c r="G18" s="94" t="str">
        <f>IF(ISNA(VLOOKUP(2,'Team Scores'!$I$3:$AF$82,1,FALSE))=TRUE,"",IF(VLOOKUP(2,'Team Scores'!$I$3:$AF$82,1,FALSE)="","",(VLOOKUP(2,'Team Scores'!$I$3:$AF$82,1,FALSE))))</f>
        <v/>
      </c>
      <c r="I18" s="93" t="str">
        <f>IF(ISNA(VLOOKUP(2,'Team Scores'!$M$5:$AF$82,5,FALSE))=TRUE,"",IF(VLOOKUP(2,'Team Scores'!$M$5:$AF$82,5,FALSE)="","",(VLOOKUP(2,'Team Scores'!$M$5:$AF$82,5,FALSE))))</f>
        <v/>
      </c>
      <c r="J18" s="53" t="str">
        <f>IF(ISNA(VLOOKUP(2,'Team Scores'!$M$6:$AF$82,6,FALSE))=TRUE,"",IF(VLOOKUP(2,'Team Scores'!$M$6:$AF$82,6,FALSE)="","",(VLOOKUP(2,'Team Scores'!$M$6:$AF$82,6,FALSE))))</f>
        <v/>
      </c>
      <c r="K18" s="56" t="str">
        <f>IF(ISNA(VLOOKUP(2,'Team Scores'!$M$3:$AF$82,4,FALSE))=TRUE,"",IF(VLOOKUP(2,'Team Scores'!$M$3:$AF$82,4,FALSE)="","",(VLOOKUP(2,'Team Scores'!$M$3:$AF$82,4,FALSE))))</f>
        <v/>
      </c>
      <c r="L18" s="56" t="str">
        <f>IF(ISNA(VLOOKUP(2,'Team Scores'!$M$3:$AF$82,3,FALSE))=TRUE,"",IF(VLOOKUP(2,'Team Scores'!$M$3:$AF$82,3,FALSE)="","",(VLOOKUP(2,'Team Scores'!$M$3:$AF$82,3,FALSE))))</f>
        <v/>
      </c>
      <c r="M18" s="56" t="str">
        <f>IF(ISNA(VLOOKUP(2,'Team Scores'!$M$2:$AF$82,2,FALSE))=TRUE,"",IF(VLOOKUP(2,'Team Scores'!$M$2:$AF$82,2,FALSE)="","",(VLOOKUP(2,'Team Scores'!$M$2:$AF$82,2,FALSE))))</f>
        <v/>
      </c>
      <c r="N18" s="94" t="str">
        <f>IF(ISNA(VLOOKUP(2,'Team Scores'!$M$3:$AF$82,1,FALSE))=TRUE,"",IF(VLOOKUP(2,'Team Scores'!$M$3:$AF$82,1,FALSE)="","",(VLOOKUP(2,'Team Scores'!$M$3:$AF$82,1,FALSE))))</f>
        <v/>
      </c>
    </row>
    <row r="19" spans="2:14" x14ac:dyDescent="0.25">
      <c r="B19" s="93" t="str">
        <f>IF(ISNA(VLOOKUP(3,'Team Scores'!$I$3:$AF$82,9,FALSE))=TRUE,"",IF(VLOOKUP(3,'Team Scores'!$I$3:$AF$82,9,FALSE)="","",(VLOOKUP(3,'Team Scores'!$I$3:$AF$82,9,FALSE))))</f>
        <v/>
      </c>
      <c r="C19" s="53" t="str">
        <f>IF(ISNA(VLOOKUP(3,'Team Scores'!$I$3:$AF$82,10,FALSE))=TRUE,"",IF(VLOOKUP(3,'Team Scores'!$I$3:$AF$82,10,FALSE)="","",(VLOOKUP(3,'Team Scores'!$I$3:$AF$82,10,FALSE))))</f>
        <v/>
      </c>
      <c r="D19" s="56" t="str">
        <f>IF(ISNA(VLOOKUP(3,'Team Scores'!$I$3:$AF$82,4,FALSE))=TRUE,"",IF(VLOOKUP(3,'Team Scores'!$I$3:$AF$82,4,FALSE)="","",(VLOOKUP(3,'Team Scores'!$I$3:$AF$82,4,FALSE))))</f>
        <v/>
      </c>
      <c r="E19" s="56" t="str">
        <f>IF(ISNA(VLOOKUP(3,'Team Scores'!$I$3:$AF$82,3,FALSE))=TRUE,"",IF(VLOOKUP(3,'Team Scores'!$I$3:$AF$82,3,FALSE)="","",(VLOOKUP(3,'Team Scores'!$I$3:$AF$82,3,FALSE))))</f>
        <v/>
      </c>
      <c r="F19" s="56" t="str">
        <f>IF(ISNA(VLOOKUP(3,'Team Scores'!$I$3:$AF$82,2,FALSE))=TRUE,"",IF(VLOOKUP(3,'Team Scores'!$I$3:$AF$82,2,FALSE)="","",(VLOOKUP(3,'Team Scores'!$I$3:$AF$82,2,FALSE))))</f>
        <v/>
      </c>
      <c r="G19" s="94" t="str">
        <f>IF(ISNA(VLOOKUP(3,'Team Scores'!$I$3:$AF$82,1,FALSE))=TRUE,"",IF(VLOOKUP(3,'Team Scores'!$I$3:$AF$82,1,FALSE)="","",(VLOOKUP(3,'Team Scores'!$I$3:$AF$82,1,FALSE))))</f>
        <v/>
      </c>
      <c r="I19" s="93" t="str">
        <f>IF(ISNA(VLOOKUP(3,'Team Scores'!$M$5:$AF$82,5,FALSE))=TRUE,"",IF(VLOOKUP(3,'Team Scores'!$M$5:$AF$82,5,FALSE)="","",(VLOOKUP(3,'Team Scores'!$M$5:$AF$82,5,FALSE))))</f>
        <v/>
      </c>
      <c r="J19" s="53" t="str">
        <f>IF(ISNA(VLOOKUP(3,'Team Scores'!$M$6:$AF$82,6,FALSE))=TRUE,"",IF(VLOOKUP(3,'Team Scores'!$M$6:$AF$82,6,FALSE)="","",(VLOOKUP(3,'Team Scores'!$M$6:$AF$82,6,FALSE))))</f>
        <v/>
      </c>
      <c r="K19" s="56" t="str">
        <f>IF(ISNA(VLOOKUP(3,'Team Scores'!$M$3:$AF$82,4,FALSE))=TRUE,"",IF(VLOOKUP(3,'Team Scores'!$M$3:$AF$82,4,FALSE)="","",(VLOOKUP(3,'Team Scores'!$M$3:$AF$82,4,FALSE))))</f>
        <v/>
      </c>
      <c r="L19" s="56" t="str">
        <f>IF(ISNA(VLOOKUP(3,'Team Scores'!$M$3:$AF$82,3,FALSE))=TRUE,"",IF(VLOOKUP(3,'Team Scores'!$M$3:$AF$82,3,FALSE)="","",(VLOOKUP(3,'Team Scores'!$M$3:$AF$82,3,FALSE))))</f>
        <v/>
      </c>
      <c r="M19" s="56" t="str">
        <f>IF(ISNA(VLOOKUP(3,'Team Scores'!$M$2:$AF$82,2,FALSE))=TRUE,"",IF(VLOOKUP(3,'Team Scores'!$M$2:$AF$82,2,FALSE)="","",(VLOOKUP(3,'Team Scores'!$M$2:$AF$82,2,FALSE))))</f>
        <v/>
      </c>
      <c r="N19" s="94" t="str">
        <f>IF(ISNA(VLOOKUP(3,'Team Scores'!$M$3:$AF$82,1,FALSE))=TRUE,"",IF(VLOOKUP(3,'Team Scores'!$M$3:$AF$82,1,FALSE)="","",(VLOOKUP(3,'Team Scores'!$M$3:$AF$82,1,FALSE))))</f>
        <v/>
      </c>
    </row>
    <row r="20" spans="2:14" x14ac:dyDescent="0.25">
      <c r="B20" s="93" t="str">
        <f>IF(ISNA(VLOOKUP(4,'Team Scores'!$I$3:$AF$82,9,FALSE))=TRUE,"",IF(VLOOKUP(4,'Team Scores'!$I$3:$AF$82,9,FALSE)="","",(VLOOKUP(4,'Team Scores'!$I$3:$AF$82,9,FALSE))))</f>
        <v/>
      </c>
      <c r="C20" s="53" t="str">
        <f>IF(ISNA(VLOOKUP(4,'Team Scores'!$I$3:$AF$82,10,FALSE))=TRUE,"",IF(VLOOKUP(4,'Team Scores'!$I$3:$AF$82,10,FALSE)="","",(VLOOKUP(4,'Team Scores'!$I$3:$AF$82,10,FALSE))))</f>
        <v/>
      </c>
      <c r="D20" s="56" t="str">
        <f>IF(ISNA(VLOOKUP(4,'Team Scores'!$I$3:$AF$82,4,FALSE))=TRUE,"",IF(VLOOKUP(4,'Team Scores'!$I$3:$AF$82,4,FALSE)="","",(VLOOKUP(4,'Team Scores'!$I$3:$AF$82,4,FALSE))))</f>
        <v/>
      </c>
      <c r="E20" s="56" t="str">
        <f>IF(ISNA(VLOOKUP(4,'Team Scores'!$I$3:$AF$82,3,FALSE))=TRUE,"",IF(VLOOKUP(4,'Team Scores'!$I$3:$AF$82,3,FALSE)="","",(VLOOKUP(4,'Team Scores'!$I$3:$AF$82,3,FALSE))))</f>
        <v/>
      </c>
      <c r="F20" s="56" t="str">
        <f>IF(ISNA(VLOOKUP(4,'Team Scores'!$I$3:$AF$82,2,FALSE))=TRUE,"",IF(VLOOKUP(4,'Team Scores'!$I$3:$AF$82,2,FALSE)="","",(VLOOKUP(4,'Team Scores'!$I$3:$AF$82,2,FALSE))))</f>
        <v/>
      </c>
      <c r="G20" s="94" t="str">
        <f>IF(ISNA(VLOOKUP(4,'Team Scores'!$I$3:$AF$82,1,FALSE))=TRUE,"",IF(VLOOKUP(4,'Team Scores'!$I$3:$AF$82,1,FALSE)="","",(VLOOKUP(4,'Team Scores'!$I$3:$AF$82,1,FALSE))))</f>
        <v/>
      </c>
      <c r="I20" s="93" t="str">
        <f>IF(ISNA(VLOOKUP(4,'Team Scores'!$M$5:$AF$82,5,FALSE))=TRUE,"",IF(VLOOKUP(4,'Team Scores'!$M$5:$AF$82,5,FALSE)="","",(VLOOKUP(4,'Team Scores'!$M$5:$AF$82,5,FALSE))))</f>
        <v/>
      </c>
      <c r="J20" s="53" t="str">
        <f>IF(ISNA(VLOOKUP(4,'Team Scores'!$M$6:$AF$82,6,FALSE))=TRUE,"",IF(VLOOKUP(4,'Team Scores'!$M$6:$AF$82,6,FALSE)="","",(VLOOKUP(4,'Team Scores'!$M$6:$AF$82,6,FALSE))))</f>
        <v/>
      </c>
      <c r="K20" s="56" t="str">
        <f>IF(ISNA(VLOOKUP(4,'Team Scores'!$M$3:$AF$82,4,FALSE))=TRUE,"",IF(VLOOKUP(4,'Team Scores'!$M$3:$AF$82,4,FALSE)="","",(VLOOKUP(4,'Team Scores'!$M$3:$AF$82,4,FALSE))))</f>
        <v/>
      </c>
      <c r="L20" s="56" t="str">
        <f>IF(ISNA(VLOOKUP(4,'Team Scores'!$M$3:$AF$82,3,FALSE))=TRUE,"",IF(VLOOKUP(4,'Team Scores'!$M$3:$AF$82,3,FALSE)="","",(VLOOKUP(4,'Team Scores'!$M$3:$AF$82,3,FALSE))))</f>
        <v/>
      </c>
      <c r="M20" s="56" t="str">
        <f>IF(ISNA(VLOOKUP(4,'Team Scores'!$M$2:$AF$82,2,FALSE))=TRUE,"",IF(VLOOKUP(4,'Team Scores'!$M$2:$AF$82,2,FALSE)="","",(VLOOKUP(4,'Team Scores'!$M$2:$AF$82,2,FALSE))))</f>
        <v/>
      </c>
      <c r="N20" s="94" t="str">
        <f>IF(ISNA(VLOOKUP(4,'Team Scores'!$M$3:$AF$82,1,FALSE))=TRUE,"",IF(VLOOKUP(4,'Team Scores'!$M$3:$AF$82,1,FALSE)="","",(VLOOKUP(4,'Team Scores'!$M$3:$AF$82,1,FALSE))))</f>
        <v/>
      </c>
    </row>
    <row r="21" spans="2:14" x14ac:dyDescent="0.25">
      <c r="B21" s="93" t="str">
        <f>IF(ISNA(VLOOKUP(5,'Team Scores'!$I$3:$AF$82,9,FALSE))=TRUE,"",IF(VLOOKUP(5,'Team Scores'!$I$3:$AF$82,9,FALSE)="","",(VLOOKUP(5,'Team Scores'!$I$3:$AF$82,9,FALSE))))</f>
        <v/>
      </c>
      <c r="C21" s="53" t="str">
        <f>IF(ISNA(VLOOKUP(5,'Team Scores'!$I$3:$AF$82,10,FALSE))=TRUE,"",IF(VLOOKUP(5,'Team Scores'!$I$3:$AF$82,10,FALSE)="","",(VLOOKUP(5,'Team Scores'!$I$3:$AF$82,10,FALSE))))</f>
        <v/>
      </c>
      <c r="D21" s="56" t="str">
        <f>IF(ISNA(VLOOKUP(5,'Team Scores'!$I$3:$AF$82,4,FALSE))=TRUE,"",IF(VLOOKUP(5,'Team Scores'!$I$3:$AF$82,4,FALSE)="","",(VLOOKUP(5,'Team Scores'!$I$3:$AF$82,4,FALSE))))</f>
        <v/>
      </c>
      <c r="E21" s="56" t="str">
        <f>IF(ISNA(VLOOKUP(5,'Team Scores'!$I$3:$AF$82,3,FALSE))=TRUE,"",IF(VLOOKUP(5,'Team Scores'!$I$3:$AF$82,3,FALSE)="","",(VLOOKUP(5,'Team Scores'!$I$3:$AF$82,3,FALSE))))</f>
        <v/>
      </c>
      <c r="F21" s="56" t="str">
        <f>IF(ISNA(VLOOKUP(5,'Team Scores'!$I$3:$AF$82,2,FALSE))=TRUE,"",IF(VLOOKUP(5,'Team Scores'!$I$3:$AF$82,2,FALSE)="","",(VLOOKUP(5,'Team Scores'!$I$3:$AF$82,2,FALSE))))</f>
        <v/>
      </c>
      <c r="G21" s="94" t="str">
        <f>IF(ISNA(VLOOKUP(5,'Team Scores'!$I$3:$AF$82,1,FALSE))=TRUE,"",IF(VLOOKUP(5,'Team Scores'!$I$3:$AF$82,1,FALSE)="","",(VLOOKUP(5,'Team Scores'!$I$3:$AF$82,1,FALSE))))</f>
        <v/>
      </c>
      <c r="I21" s="93" t="str">
        <f>IF(ISNA(VLOOKUP(5,'Team Scores'!$M$5:$AF$82,5,FALSE))=TRUE,"",IF(VLOOKUP(5,'Team Scores'!$M$5:$AF$82,5,FALSE)="","",(VLOOKUP(5,'Team Scores'!$M$5:$AF$82,5,FALSE))))</f>
        <v/>
      </c>
      <c r="J21" s="53" t="str">
        <f>IF(ISNA(VLOOKUP(5,'Team Scores'!$M$6:$AF$82,6,FALSE))=TRUE,"",IF(VLOOKUP(5,'Team Scores'!$M$6:$AF$82,6,FALSE)="","",(VLOOKUP(5,'Team Scores'!$M$6:$AF$82,6,FALSE))))</f>
        <v/>
      </c>
      <c r="K21" s="56" t="str">
        <f>IF(ISNA(VLOOKUP(5,'Team Scores'!$M$3:$AF$82,4,FALSE))=TRUE,"",IF(VLOOKUP(5,'Team Scores'!$M$3:$AF$82,4,FALSE)="","",(VLOOKUP(5,'Team Scores'!$M$3:$AF$82,4,FALSE))))</f>
        <v/>
      </c>
      <c r="L21" s="56" t="str">
        <f>IF(ISNA(VLOOKUP(5,'Team Scores'!$M$3:$AF$82,3,FALSE))=TRUE,"",IF(VLOOKUP(5,'Team Scores'!$M$3:$AF$82,3,FALSE)="","",(VLOOKUP(5,'Team Scores'!$M$3:$AF$82,3,FALSE))))</f>
        <v/>
      </c>
      <c r="M21" s="56" t="str">
        <f>IF(ISNA(VLOOKUP(5,'Team Scores'!$M$2:$AF$82,2,FALSE))=TRUE,"",IF(VLOOKUP(5,'Team Scores'!$M$2:$AF$82,2,FALSE)="","",(VLOOKUP(5,'Team Scores'!$M$2:$AF$82,2,FALSE))))</f>
        <v/>
      </c>
      <c r="N21" s="94" t="str">
        <f>IF(ISNA(VLOOKUP(5,'Team Scores'!$M$3:$AF$82,1,FALSE))=TRUE,"",IF(VLOOKUP(5,'Team Scores'!$M$3:$AF$82,1,FALSE)="","",(VLOOKUP(5,'Team Scores'!$M$3:$AF$82,1,FALSE))))</f>
        <v/>
      </c>
    </row>
    <row r="22" spans="2:14" x14ac:dyDescent="0.25">
      <c r="B22" s="93" t="str">
        <f>IF(ISNA(VLOOKUP(6,'Team Scores'!$I$3:$AF$82,9,FALSE))=TRUE,"",IF(VLOOKUP(6,'Team Scores'!$I$3:$AF$82,9,FALSE)="","",(VLOOKUP(6,'Team Scores'!$I$3:$AF$82,9,FALSE))))</f>
        <v/>
      </c>
      <c r="C22" s="53" t="str">
        <f>IF(ISNA(VLOOKUP(6,'Team Scores'!$I$3:$AF$82,10,FALSE))=TRUE,"",IF(VLOOKUP(6,'Team Scores'!$I$3:$AF$82,10,FALSE)="","",(VLOOKUP(6,'Team Scores'!$I$3:$AF$82,10,FALSE))))</f>
        <v/>
      </c>
      <c r="D22" s="56" t="str">
        <f>IF(ISNA(VLOOKUP(6,'Team Scores'!$I$3:$AF$82,4,FALSE))=TRUE,"",IF(VLOOKUP(6,'Team Scores'!$I$3:$AF$82,4,FALSE)="","",(VLOOKUP(6,'Team Scores'!$I$3:$AF$82,4,FALSE))))</f>
        <v/>
      </c>
      <c r="E22" s="56" t="str">
        <f>IF(ISNA(VLOOKUP(6,'Team Scores'!$I$3:$AF$82,3,FALSE))=TRUE,"",IF(VLOOKUP(6,'Team Scores'!$I$3:$AF$82,3,FALSE)="","",(VLOOKUP(6,'Team Scores'!$I$3:$AF$82,3,FALSE))))</f>
        <v/>
      </c>
      <c r="F22" s="56" t="str">
        <f>IF(ISNA(VLOOKUP(6,'Team Scores'!$I$3:$AF$82,2,FALSE))=TRUE,"",IF(VLOOKUP(6,'Team Scores'!$I$3:$AF$82,2,FALSE)="","",(VLOOKUP(6,'Team Scores'!$I$3:$AF$82,2,FALSE))))</f>
        <v/>
      </c>
      <c r="G22" s="94" t="str">
        <f>IF(ISNA(VLOOKUP(6,'Team Scores'!$I$3:$AF$82,1,FALSE))=TRUE,"",IF(VLOOKUP(6,'Team Scores'!$I$3:$AF$82,1,FALSE)="","",(VLOOKUP(6,'Team Scores'!$I$3:$AF$82,1,FALSE))))</f>
        <v/>
      </c>
      <c r="I22" s="93" t="str">
        <f>IF(ISNA(VLOOKUP(6,'Team Scores'!$M$5:$AF$82,5,FALSE))=TRUE,"",IF(VLOOKUP(6,'Team Scores'!$M$5:$AF$82,5,FALSE)="","",(VLOOKUP(6,'Team Scores'!$M$5:$AF$82,5,FALSE))))</f>
        <v/>
      </c>
      <c r="J22" s="53" t="str">
        <f>IF(ISNA(VLOOKUP(6,'Team Scores'!$M$6:$AF$82,6,FALSE))=TRUE,"",IF(VLOOKUP(6,'Team Scores'!$M$6:$AF$82,6,FALSE)="","",(VLOOKUP(6,'Team Scores'!$M$6:$AF$82,6,FALSE))))</f>
        <v/>
      </c>
      <c r="K22" s="56" t="str">
        <f>IF(ISNA(VLOOKUP(6,'Team Scores'!$M$3:$AF$82,4,FALSE))=TRUE,"",IF(VLOOKUP(6,'Team Scores'!$M$3:$AF$82,4,FALSE)="","",(VLOOKUP(6,'Team Scores'!$M$3:$AF$82,4,FALSE))))</f>
        <v/>
      </c>
      <c r="L22" s="56" t="str">
        <f>IF(ISNA(VLOOKUP(6,'Team Scores'!$M$3:$AF$82,3,FALSE))=TRUE,"",IF(VLOOKUP(6,'Team Scores'!$M$3:$AF$82,3,FALSE)="","",(VLOOKUP(6,'Team Scores'!$M$3:$AF$82,3,FALSE))))</f>
        <v/>
      </c>
      <c r="M22" s="56" t="str">
        <f>IF(ISNA(VLOOKUP(6,'Team Scores'!$M$2:$AF$82,2,FALSE))=TRUE,"",IF(VLOOKUP(6,'Team Scores'!$M$2:$AF$82,2,FALSE)="","",(VLOOKUP(6,'Team Scores'!$M$2:$AF$82,2,FALSE))))</f>
        <v/>
      </c>
      <c r="N22" s="94" t="str">
        <f>IF(ISNA(VLOOKUP(6,'Team Scores'!$M$3:$AF$82,1,FALSE))=TRUE,"",IF(VLOOKUP(6,'Team Scores'!$M$3:$AF$82,1,FALSE)="","",(VLOOKUP(6,'Team Scores'!$M$3:$AF$82,1,FALSE))))</f>
        <v/>
      </c>
    </row>
    <row r="23" spans="2:14" x14ac:dyDescent="0.25">
      <c r="B23" s="93" t="str">
        <f>IF(ISNA(VLOOKUP(7,'Team Scores'!$I$3:$AF$82,9,FALSE))=TRUE,"",IF(VLOOKUP(7,'Team Scores'!$I$3:$AF$82,9,FALSE)="","",(VLOOKUP(7,'Team Scores'!$I$3:$AF$82,9,FALSE))))</f>
        <v/>
      </c>
      <c r="C23" s="53" t="str">
        <f>IF(ISNA(VLOOKUP(7,'Team Scores'!$I$3:$AF$82,10,FALSE))=TRUE,"",IF(VLOOKUP(7,'Team Scores'!$I$3:$AF$82,10,FALSE)="","",(VLOOKUP(7,'Team Scores'!$I$3:$AF$82,10,FALSE))))</f>
        <v/>
      </c>
      <c r="D23" s="56" t="str">
        <f>IF(ISNA(VLOOKUP(7,'Team Scores'!$I$3:$AF$82,4,FALSE))=TRUE,"",IF(VLOOKUP(7,'Team Scores'!$I$3:$AF$82,4,FALSE)="","",(VLOOKUP(7,'Team Scores'!$I$3:$AF$82,4,FALSE))))</f>
        <v/>
      </c>
      <c r="E23" s="56" t="str">
        <f>IF(ISNA(VLOOKUP(7,'Team Scores'!$I$3:$AF$82,3,FALSE))=TRUE,"",IF(VLOOKUP(7,'Team Scores'!$I$3:$AF$82,3,FALSE)="","",(VLOOKUP(7,'Team Scores'!$I$3:$AF$82,3,FALSE))))</f>
        <v/>
      </c>
      <c r="F23" s="56" t="str">
        <f>IF(ISNA(VLOOKUP(7,'Team Scores'!$I$3:$AF$82,2,FALSE))=TRUE,"",IF(VLOOKUP(7,'Team Scores'!$I$3:$AF$82,2,FALSE)="","",(VLOOKUP(7,'Team Scores'!$I$3:$AF$82,2,FALSE))))</f>
        <v/>
      </c>
      <c r="G23" s="94" t="str">
        <f>IF(ISNA(VLOOKUP(7,'Team Scores'!$I$3:$AF$82,1,FALSE))=TRUE,"",IF(VLOOKUP(7,'Team Scores'!$I$3:$AF$82,1,FALSE)="","",(VLOOKUP(7,'Team Scores'!$I$3:$AF$82,1,FALSE))))</f>
        <v/>
      </c>
      <c r="I23" s="93" t="str">
        <f>IF(ISNA(VLOOKUP(7,'Team Scores'!$M$5:$AF$82,5,FALSE))=TRUE,"",IF(VLOOKUP(7,'Team Scores'!$M$5:$AF$82,5,FALSE)="","",(VLOOKUP(7,'Team Scores'!$M$5:$AF$82,5,FALSE))))</f>
        <v/>
      </c>
      <c r="J23" s="53" t="str">
        <f>IF(ISNA(VLOOKUP(7,'Team Scores'!$M$6:$AF$82,6,FALSE))=TRUE,"",IF(VLOOKUP(7,'Team Scores'!$M$6:$AF$82,6,FALSE)="","",(VLOOKUP(7,'Team Scores'!$M$6:$AF$82,6,FALSE))))</f>
        <v/>
      </c>
      <c r="K23" s="56" t="str">
        <f>IF(ISNA(VLOOKUP(7,'Team Scores'!$M$3:$AF$82,4,FALSE))=TRUE,"",IF(VLOOKUP(7,'Team Scores'!$M$3:$AF$82,4,FALSE)="","",(VLOOKUP(7,'Team Scores'!$M$3:$AF$82,4,FALSE))))</f>
        <v/>
      </c>
      <c r="L23" s="56" t="str">
        <f>IF(ISNA(VLOOKUP(7,'Team Scores'!$M$3:$AF$82,3,FALSE))=TRUE,"",IF(VLOOKUP(7,'Team Scores'!$M$3:$AF$82,3,FALSE)="","",(VLOOKUP(7,'Team Scores'!$M$3:$AF$82,3,FALSE))))</f>
        <v/>
      </c>
      <c r="M23" s="56" t="str">
        <f>IF(ISNA(VLOOKUP(7,'Team Scores'!$M$2:$AF$82,2,FALSE))=TRUE,"",IF(VLOOKUP(7,'Team Scores'!$M$2:$AF$82,2,FALSE)="","",(VLOOKUP(7,'Team Scores'!$M$2:$AF$82,2,FALSE))))</f>
        <v/>
      </c>
      <c r="N23" s="94" t="str">
        <f>IF(ISNA(VLOOKUP(7,'Team Scores'!$M$3:$AF$82,1,FALSE))=TRUE,"",IF(VLOOKUP(7,'Team Scores'!$M$3:$AF$82,1,FALSE)="","",(VLOOKUP(7,'Team Scores'!$M$3:$AF$82,1,FALSE))))</f>
        <v/>
      </c>
    </row>
    <row r="24" spans="2:14" x14ac:dyDescent="0.25">
      <c r="B24" s="93" t="str">
        <f>IF(ISNA(VLOOKUP(8,'Team Scores'!$I$3:$AF$82,9,FALSE))=TRUE,"",IF(VLOOKUP(8,'Team Scores'!$I$3:$AF$82,9,FALSE)="","",(VLOOKUP(8,'Team Scores'!$I$3:$AF$82,9,FALSE))))</f>
        <v/>
      </c>
      <c r="C24" s="53" t="str">
        <f>IF(ISNA(VLOOKUP(8,'Team Scores'!$I$3:$AF$82,10,FALSE))=TRUE,"",IF(VLOOKUP(8,'Team Scores'!$I$3:$AF$82,10,FALSE)="","",(VLOOKUP(8,'Team Scores'!$I$3:$AF$82,10,FALSE))))</f>
        <v/>
      </c>
      <c r="D24" s="56" t="str">
        <f>IF(ISNA(VLOOKUP(8,'Team Scores'!$I$3:$AF$82,4,FALSE))=TRUE,"",IF(VLOOKUP(8,'Team Scores'!$I$3:$AF$82,4,FALSE)="","",(VLOOKUP(8,'Team Scores'!$I$3:$AF$82,4,FALSE))))</f>
        <v/>
      </c>
      <c r="E24" s="56" t="str">
        <f>IF(ISNA(VLOOKUP(8,'Team Scores'!$I$3:$AF$82,3,FALSE))=TRUE,"",IF(VLOOKUP(8,'Team Scores'!$I$3:$AF$82,3,FALSE)="","",(VLOOKUP(8,'Team Scores'!$I$3:$AF$82,3,FALSE))))</f>
        <v/>
      </c>
      <c r="F24" s="56" t="str">
        <f>IF(ISNA(VLOOKUP(8,'Team Scores'!$I$3:$AF$82,2,FALSE))=TRUE,"",IF(VLOOKUP(8,'Team Scores'!$I$3:$AF$82,2,FALSE)="","",(VLOOKUP(8,'Team Scores'!$I$3:$AF$82,2,FALSE))))</f>
        <v/>
      </c>
      <c r="G24" s="94" t="str">
        <f>IF(ISNA(VLOOKUP(8,'Team Scores'!$I$3:$AF$82,1,FALSE))=TRUE,"",IF(VLOOKUP(8,'Team Scores'!$I$3:$AF$82,1,FALSE)="","",(VLOOKUP(8,'Team Scores'!$I$3:$AF$82,1,FALSE))))</f>
        <v/>
      </c>
      <c r="I24" s="93" t="str">
        <f>IF(ISNA(VLOOKUP(8,'Team Scores'!$M$5:$AF$82,5,FALSE))=TRUE,"",IF(VLOOKUP(8,'Team Scores'!$M$5:$AF$82,5,FALSE)="","",(VLOOKUP(8,'Team Scores'!$M$5:$AF$82,5,FALSE))))</f>
        <v/>
      </c>
      <c r="J24" s="53" t="str">
        <f>IF(ISNA(VLOOKUP(8,'Team Scores'!$M$6:$AF$82,6,FALSE))=TRUE,"",IF(VLOOKUP(8,'Team Scores'!$M$6:$AF$82,6,FALSE)="","",(VLOOKUP(8,'Team Scores'!$M$6:$AF$82,6,FALSE))))</f>
        <v/>
      </c>
      <c r="K24" s="56" t="str">
        <f>IF(ISNA(VLOOKUP(8,'Team Scores'!$M$3:$AF$82,4,FALSE))=TRUE,"",IF(VLOOKUP(8,'Team Scores'!$M$3:$AF$82,4,FALSE)="","",(VLOOKUP(8,'Team Scores'!$M$3:$AF$82,4,FALSE))))</f>
        <v/>
      </c>
      <c r="L24" s="56" t="str">
        <f>IF(ISNA(VLOOKUP(8,'Team Scores'!$M$3:$AF$82,3,FALSE))=TRUE,"",IF(VLOOKUP(8,'Team Scores'!$M$3:$AF$82,3,FALSE)="","",(VLOOKUP(8,'Team Scores'!$M$3:$AF$82,3,FALSE))))</f>
        <v/>
      </c>
      <c r="M24" s="56" t="str">
        <f>IF(ISNA(VLOOKUP(8,'Team Scores'!$M$2:$AF$82,2,FALSE))=TRUE,"",IF(VLOOKUP(8,'Team Scores'!$M$2:$AF$82,2,FALSE)="","",(VLOOKUP(8,'Team Scores'!$M$2:$AF$82,2,FALSE))))</f>
        <v/>
      </c>
      <c r="N24" s="94" t="str">
        <f>IF(ISNA(VLOOKUP(8,'Team Scores'!$M$3:$AF$82,1,FALSE))=TRUE,"",IF(VLOOKUP(8,'Team Scores'!$M$3:$AF$82,1,FALSE)="","",(VLOOKUP(8,'Team Scores'!$M$3:$AF$82,1,FALSE))))</f>
        <v/>
      </c>
    </row>
    <row r="25" spans="2:14" x14ac:dyDescent="0.25">
      <c r="B25" s="93" t="str">
        <f>IF(ISNA(VLOOKUP(9,'Team Scores'!$I$3:$AF$82,9,FALSE))=TRUE,"",IF(VLOOKUP(9,'Team Scores'!$I$3:$AF$82,9,FALSE)="","",(VLOOKUP(9,'Team Scores'!$I$3:$AF$82,9,FALSE))))</f>
        <v/>
      </c>
      <c r="C25" s="53" t="str">
        <f>IF(ISNA(VLOOKUP(9,'Team Scores'!$I$3:$AF$82,10,FALSE))=TRUE,"",IF(VLOOKUP(9,'Team Scores'!$I$3:$AF$82,10,FALSE)="","",(VLOOKUP(9,'Team Scores'!$I$3:$AF$82,10,FALSE))))</f>
        <v/>
      </c>
      <c r="D25" s="56" t="str">
        <f>IF(ISNA(VLOOKUP(9,'Team Scores'!$I$3:$AF$82,4,FALSE))=TRUE,"",IF(VLOOKUP(9,'Team Scores'!$I$3:$AF$82,4,FALSE)="","",(VLOOKUP(9,'Team Scores'!$I$3:$AF$82,4,FALSE))))</f>
        <v/>
      </c>
      <c r="E25" s="56" t="str">
        <f>IF(ISNA(VLOOKUP(9,'Team Scores'!$I$3:$AF$82,3,FALSE))=TRUE,"",IF(VLOOKUP(9,'Team Scores'!$I$3:$AF$82,3,FALSE)="","",(VLOOKUP(9,'Team Scores'!$I$3:$AF$82,3,FALSE))))</f>
        <v/>
      </c>
      <c r="F25" s="56" t="str">
        <f>IF(ISNA(VLOOKUP(9,'Team Scores'!$I$3:$AF$82,2,FALSE))=TRUE,"",IF(VLOOKUP(9,'Team Scores'!$I$3:$AF$82,2,FALSE)="","",(VLOOKUP(9,'Team Scores'!$I$3:$AF$82,2,FALSE))))</f>
        <v/>
      </c>
      <c r="G25" s="94" t="str">
        <f>IF(ISNA(VLOOKUP(9,'Team Scores'!$I$3:$AF$82,1,FALSE))=TRUE,"",IF(VLOOKUP(9,'Team Scores'!$I$3:$AF$82,1,FALSE)="","",(VLOOKUP(9,'Team Scores'!$I$3:$AF$82,1,FALSE))))</f>
        <v/>
      </c>
      <c r="I25" s="93" t="str">
        <f>IF(ISNA(VLOOKUP(9,'Team Scores'!$M$5:$AF$82,5,FALSE))=TRUE,"",IF(VLOOKUP(9,'Team Scores'!$M$5:$AF$82,5,FALSE)="","",(VLOOKUP(9,'Team Scores'!$M$5:$AF$82,5,FALSE))))</f>
        <v/>
      </c>
      <c r="J25" s="53" t="str">
        <f>IF(ISNA(VLOOKUP(9,'Team Scores'!$M$6:$AF$82,6,FALSE))=TRUE,"",IF(VLOOKUP(9,'Team Scores'!$M$6:$AF$82,6,FALSE)="","",(VLOOKUP(9,'Team Scores'!$M$6:$AF$82,6,FALSE))))</f>
        <v/>
      </c>
      <c r="K25" s="56" t="str">
        <f>IF(ISNA(VLOOKUP(9,'Team Scores'!$M$3:$AF$82,4,FALSE))=TRUE,"",IF(VLOOKUP(9,'Team Scores'!$M$3:$AF$82,4,FALSE)="","",(VLOOKUP(9,'Team Scores'!$M$3:$AF$82,4,FALSE))))</f>
        <v/>
      </c>
      <c r="L25" s="56" t="str">
        <f>IF(ISNA(VLOOKUP(9,'Team Scores'!$M$3:$AF$82,3,FALSE))=TRUE,"",IF(VLOOKUP(9,'Team Scores'!$M$3:$AF$82,3,FALSE)="","",(VLOOKUP(9,'Team Scores'!$M$3:$AF$82,3,FALSE))))</f>
        <v/>
      </c>
      <c r="M25" s="56" t="str">
        <f>IF(ISNA(VLOOKUP(9,'Team Scores'!$M$2:$AF$82,2,FALSE))=TRUE,"",IF(VLOOKUP(9,'Team Scores'!$M$2:$AF$82,2,FALSE)="","",(VLOOKUP(9,'Team Scores'!$M$2:$AF$82,2,FALSE))))</f>
        <v/>
      </c>
      <c r="N25" s="94" t="str">
        <f>IF(ISNA(VLOOKUP(9,'Team Scores'!$M$3:$AF$82,1,FALSE))=TRUE,"",IF(VLOOKUP(9,'Team Scores'!$M$3:$AF$82,1,FALSE)="","",(VLOOKUP(9,'Team Scores'!$M$3:$AF$82,1,FALSE))))</f>
        <v/>
      </c>
    </row>
    <row r="26" spans="2:14" ht="15.75" thickBot="1" x14ac:dyDescent="0.3">
      <c r="B26" s="95" t="str">
        <f>IF(ISNA(VLOOKUP(10,'Team Scores'!$I$3:$AF$82,9,FALSE))=TRUE,"",IF(VLOOKUP(10,'Team Scores'!$I$3:$AF$82,9,FALSE)="","",(VLOOKUP(10,'Team Scores'!$I$3:$AF$82,9,FALSE))))</f>
        <v/>
      </c>
      <c r="C26" s="96" t="str">
        <f>IF(ISNA(VLOOKUP(10,'Team Scores'!$I$3:$AF$82,10,FALSE))=TRUE,"",IF(VLOOKUP(10,'Team Scores'!$I$3:$AF$82,10,FALSE)="","",(VLOOKUP(10,'Team Scores'!$I$3:$AF$82,10,FALSE))))</f>
        <v/>
      </c>
      <c r="D26" s="97" t="str">
        <f>IF(ISNA(VLOOKUP(10,'Team Scores'!$I$3:$AF$82,4,FALSE))=TRUE,"",IF(VLOOKUP(10,'Team Scores'!$I$3:$AF$82,4,FALSE)="","",(VLOOKUP(10,'Team Scores'!$I$3:$AF$82,4,FALSE))))</f>
        <v/>
      </c>
      <c r="E26" s="97" t="str">
        <f>IF(ISNA(VLOOKUP(10,'Team Scores'!$I$3:$AF$82,3,FALSE))=TRUE,"",IF(VLOOKUP(10,'Team Scores'!$I$3:$AF$82,3,FALSE)="","",(VLOOKUP(10,'Team Scores'!$I$3:$AF$82,3,FALSE))))</f>
        <v/>
      </c>
      <c r="F26" s="97" t="str">
        <f>IF(ISNA(VLOOKUP(10,'Team Scores'!$I$3:$AF$82,2,FALSE))=TRUE,"",IF(VLOOKUP(10,'Team Scores'!$I$3:$AF$82,2,FALSE)="","",(VLOOKUP(10,'Team Scores'!$I$3:$AF$82,2,FALSE))))</f>
        <v/>
      </c>
      <c r="G26" s="98" t="str">
        <f>IF(ISNA(VLOOKUP(10,'Team Scores'!$I$3:$AF$82,1,FALSE))=TRUE,"",IF(VLOOKUP(10,'Team Scores'!$I$3:$AF$82,1,FALSE)="","",(VLOOKUP(10,'Team Scores'!$I$3:$AF$82,1,FALSE))))</f>
        <v/>
      </c>
      <c r="I26" s="95" t="str">
        <f>IF(ISNA(VLOOKUP(10,'Team Scores'!$M$5:$AF$82,5,FALSE))=TRUE,"",IF(VLOOKUP(10,'Team Scores'!$M$5:$AF$82,5,FALSE)="","",(VLOOKUP(10,'Team Scores'!$M$5:$AF$82,5,FALSE))))</f>
        <v/>
      </c>
      <c r="J26" s="96" t="str">
        <f>IF(ISNA(VLOOKUP(10,'Team Scores'!$M$6:$AF$82,6,FALSE))=TRUE,"",IF(VLOOKUP(10,'Team Scores'!$M$6:$AF$82,6,FALSE)="","",(VLOOKUP(10,'Team Scores'!$M$6:$AF$82,6,FALSE))))</f>
        <v/>
      </c>
      <c r="K26" s="97" t="str">
        <f>IF(ISNA(VLOOKUP(10,'Team Scores'!$M$3:$AF$82,4,FALSE))=TRUE,"",IF(VLOOKUP(10,'Team Scores'!$M$3:$AF$82,4,FALSE)="","",(VLOOKUP(10,'Team Scores'!$M$3:$AF$82,4,FALSE))))</f>
        <v/>
      </c>
      <c r="L26" s="97" t="str">
        <f>IF(ISNA(VLOOKUP(10,'Team Scores'!$M$3:$AF$82,3,FALSE))=TRUE,"",IF(VLOOKUP(10,'Team Scores'!$M$3:$AF$82,3,FALSE)="","",(VLOOKUP(10,'Team Scores'!$M$3:$AF$82,3,FALSE))))</f>
        <v/>
      </c>
      <c r="M26" s="97" t="str">
        <f>IF(ISNA(VLOOKUP(10,'Team Scores'!$M$2:$AF$82,2,FALSE))=TRUE,"",IF(VLOOKUP(10,'Team Scores'!$M$2:$AF$82,2,FALSE)="","",(VLOOKUP(10,'Team Scores'!$M$2:$AF$82,2,FALSE))))</f>
        <v/>
      </c>
      <c r="N26" s="98" t="str">
        <f>IF(ISNA(VLOOKUP(10,'Team Scores'!$M$3:$AF$82,1,FALSE))=TRUE,"",IF(VLOOKUP(10,'Team Scores'!$M$3:$AF$82,1,FALSE)="","",(VLOOKUP(10,'Team Scores'!$M$3:$AF$82,1,FALSE))))</f>
        <v/>
      </c>
    </row>
  </sheetData>
  <sheetProtection algorithmName="SHA-512" hashValue="yV+2OCstBKXsGRNLtL0xZo7CLVLvxcuzB+BR5N/TAGvVCWSS0GuJAX/lP9++cCm8dJ50g71CAMQhG8ivuleo7w==" saltValue="kqXzmttWYfGpE738sdRohg==" spinCount="100000" sheet="1" objects="1" scenarios="1"/>
  <mergeCells count="4">
    <mergeCell ref="B2:G2"/>
    <mergeCell ref="I2:N2"/>
    <mergeCell ref="B15:G15"/>
    <mergeCell ref="I15:N15"/>
  </mergeCells>
  <pageMargins left="0.45" right="0.45" top="0.75" bottom="0.5" header="0.3" footer="0.3"/>
  <pageSetup fitToHeight="0" orientation="landscape" horizontalDpi="1200" verticalDpi="1200" r:id="rId1"/>
  <headerFooter>
    <oddHeader>&amp;C&amp;"-,Bold"&amp;14Polocrosse Division Placings&amp;R&amp;D &amp;T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F2A63FB9D774EBC81D9EF43E730B1" ma:contentTypeVersion="18" ma:contentTypeDescription="Create a new document." ma:contentTypeScope="" ma:versionID="3db2b408a1b3deb2873597d395eee58d">
  <xsd:schema xmlns:xsd="http://www.w3.org/2001/XMLSchema" xmlns:xs="http://www.w3.org/2001/XMLSchema" xmlns:p="http://schemas.microsoft.com/office/2006/metadata/properties" xmlns:ns2="af87b510-f076-4d9f-be9a-775485bdd7bd" xmlns:ns3="7598cb5a-9309-4310-8918-7ad1415fa578" targetNamespace="http://schemas.microsoft.com/office/2006/metadata/properties" ma:root="true" ma:fieldsID="579026659ff8ad2087c2cb8b4f79e115" ns2:_="" ns3:_="">
    <xsd:import namespace="af87b510-f076-4d9f-be9a-775485bdd7bd"/>
    <xsd:import namespace="7598cb5a-9309-4310-8918-7ad1415fa5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7b510-f076-4d9f-be9a-775485bdd7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f9451d-b521-47b9-8dfb-5035f4874e24}" ma:internalName="TaxCatchAll" ma:showField="CatchAllData" ma:web="af87b510-f076-4d9f-be9a-775485bdd7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98cb5a-9309-4310-8918-7ad1415fa5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4524074-0836-43be-9712-b8b7b71ed7a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598cb5a-9309-4310-8918-7ad1415fa578" xsi:nil="true"/>
    <SharedWithUsers xmlns="af87b510-f076-4d9f-be9a-775485bdd7bd">
      <UserInfo>
        <DisplayName/>
        <AccountId xsi:nil="true"/>
        <AccountType/>
      </UserInfo>
    </SharedWithUsers>
    <lcf76f155ced4ddcb4097134ff3c332f xmlns="7598cb5a-9309-4310-8918-7ad1415fa578">
      <Terms xmlns="http://schemas.microsoft.com/office/infopath/2007/PartnerControls"/>
    </lcf76f155ced4ddcb4097134ff3c332f>
    <TaxCatchAll xmlns="af87b510-f076-4d9f-be9a-775485bdd7bd" xsi:nil="true"/>
  </documentManagement>
</p:properties>
</file>

<file path=customXml/itemProps1.xml><?xml version="1.0" encoding="utf-8"?>
<ds:datastoreItem xmlns:ds="http://schemas.openxmlformats.org/officeDocument/2006/customXml" ds:itemID="{F49F3DB7-96E8-48D1-B74D-F444EDB835DB}"/>
</file>

<file path=customXml/itemProps2.xml><?xml version="1.0" encoding="utf-8"?>
<ds:datastoreItem xmlns:ds="http://schemas.openxmlformats.org/officeDocument/2006/customXml" ds:itemID="{24FE7A83-9244-4D7A-BBEF-AD2B7825F57B}"/>
</file>

<file path=customXml/itemProps3.xml><?xml version="1.0" encoding="utf-8"?>
<ds:datastoreItem xmlns:ds="http://schemas.openxmlformats.org/officeDocument/2006/customXml" ds:itemID="{CD2B2690-72F6-471E-83DD-765010659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Teams &amp; HM</vt:lpstr>
      <vt:lpstr>Day 1</vt:lpstr>
      <vt:lpstr>Day 2</vt:lpstr>
      <vt:lpstr>Day 3</vt:lpstr>
      <vt:lpstr>Team Scores</vt:lpstr>
      <vt:lpstr>Division Placings</vt:lpstr>
      <vt:lpstr>'Day 1'!Print_Area</vt:lpstr>
      <vt:lpstr>'Day 2'!Print_Area</vt:lpstr>
      <vt:lpstr>'Day 3'!Print_Area</vt:lpstr>
      <vt:lpstr>'Division Placings'!Print_Area</vt:lpstr>
      <vt:lpstr>'Team Scores'!Print_Area</vt:lpstr>
      <vt:lpstr>'Teams &amp; HM'!Print_Area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2021-08-30T20:21:35Z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0x010100394F2A63FB9D774EBC81D9EF43E730B1</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